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manuel\AppData\Local\Temp\sunaudit\"/>
    </mc:Choice>
  </mc:AlternateContent>
  <xr:revisionPtr revIDLastSave="0" documentId="8_{B84A359E-F869-4E20-94CB-ED35A96259C6}" xr6:coauthVersionLast="47" xr6:coauthVersionMax="47" xr10:uidLastSave="{00000000-0000-0000-0000-000000000000}"/>
  <bookViews>
    <workbookView xWindow="-120" yWindow="-120" windowWidth="29040" windowHeight="15720" xr2:uid="{00000000-000D-0000-FFFF-FFFF00000000}"/>
  </bookViews>
  <sheets>
    <sheet name="Tableau de bord" sheetId="1" r:id="rId1"/>
    <sheet name="Contrôles M365" sheetId="2" r:id="rId2"/>
    <sheet name="Réponse à incident" sheetId="3" r:id="rId3"/>
    <sheet name="Références" sheetId="4" r:id="rId4"/>
  </sheets>
  <definedNames>
    <definedName name="_xlnm.Print_Area" localSheetId="1">'Contrôles M365'!$A$1:$L$32</definedName>
    <definedName name="_xlnm.Print_Area" localSheetId="3">Références!$A$1:$C$27</definedName>
    <definedName name="_xlnm.Print_Area" localSheetId="2">'Réponse à incident'!$A$1:$G$31</definedName>
    <definedName name="_xlnm.Print_Area" localSheetId="0">'Tableau de bord'!$A$1:$J$47</definedName>
    <definedName name="_xlnm.Print_Titles" localSheetId="1">'Contrôles M365'!$8:$8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3" l="1"/>
  <c r="J6" i="2"/>
  <c r="E34" i="1"/>
  <c r="D34" i="1"/>
  <c r="E33" i="1"/>
  <c r="D33" i="1"/>
  <c r="E32" i="1"/>
  <c r="E35" i="1" s="1"/>
  <c r="D32" i="1"/>
  <c r="D35" i="1" s="1"/>
  <c r="H27" i="1"/>
  <c r="G27" i="1"/>
  <c r="F27" i="1"/>
  <c r="E27" i="1"/>
  <c r="H26" i="1"/>
  <c r="G26" i="1"/>
  <c r="F26" i="1"/>
  <c r="E26" i="1"/>
  <c r="I26" i="1" s="1"/>
  <c r="H25" i="1"/>
  <c r="G25" i="1"/>
  <c r="F25" i="1"/>
  <c r="E25" i="1"/>
  <c r="H24" i="1"/>
  <c r="G24" i="1"/>
  <c r="F24" i="1"/>
  <c r="E24" i="1"/>
  <c r="H20" i="1"/>
  <c r="F20" i="1"/>
  <c r="D20" i="1"/>
  <c r="B20" i="1"/>
  <c r="H19" i="1"/>
  <c r="F19" i="1"/>
  <c r="D19" i="1"/>
  <c r="B19" i="1"/>
  <c r="H18" i="1"/>
  <c r="F18" i="1"/>
  <c r="D18" i="1"/>
  <c r="B18" i="1"/>
  <c r="I27" i="1" l="1"/>
  <c r="F28" i="1"/>
  <c r="E28" i="1"/>
  <c r="G28" i="1"/>
  <c r="H28" i="1"/>
  <c r="I25" i="1"/>
  <c r="I24" i="1"/>
  <c r="I28" i="1" l="1"/>
</calcChain>
</file>

<file path=xl/sharedStrings.xml><?xml version="1.0" encoding="utf-8"?>
<sst xmlns="http://schemas.openxmlformats.org/spreadsheetml/2006/main" count="371" uniqueCount="288">
  <si>
    <t>CHECKLIST SÉCURITÉ MICROSOFT 365</t>
  </si>
  <si>
    <t>Tableau de bord</t>
  </si>
  <si>
    <t>Checklist sécurité Microsoft 365</t>
  </si>
  <si>
    <t>20 contrôles pour vérifier les identités, la messagerie, le partage et la capacité de réponse aux incidents.</t>
  </si>
  <si>
    <t>Ressource liée : « Votre entreprise est peut-être déjà piratée. Et personne ne le sait. » sur sunitech.ch</t>
  </si>
  <si>
    <t>FICHE D’ÉVALUATION</t>
  </si>
  <si>
    <t>Organisation</t>
  </si>
  <si>
    <t>Évaluateur</t>
  </si>
  <si>
    <t>Domaine principal</t>
  </si>
  <si>
    <t>Évalué le</t>
  </si>
  <si>
    <t>Licence M365</t>
  </si>
  <si>
    <t>Revue suivante</t>
  </si>
  <si>
    <t>Les cellules sur fond jaune pâle sont à compléter ; les résultats se saisissent dans l’onglet 01. La licence détermine les fonctionnalités et la durée des journaux.</t>
  </si>
  <si>
    <t>INDICATEURS CLÉS</t>
  </si>
  <si>
    <t>SCORE DE SÉCURITÉ</t>
  </si>
  <si>
    <t>CONFORMES</t>
  </si>
  <si>
    <t>NON CONFORMES</t>
  </si>
  <si>
    <t>AVANCEMENT</t>
  </si>
  <si>
    <t>SCORE PAR DOMAINE</t>
  </si>
  <si>
    <t>Domaine</t>
  </si>
  <si>
    <t>Conformes</t>
  </si>
  <si>
    <t>Partiels</t>
  </si>
  <si>
    <t>Non conformes</t>
  </si>
  <si>
    <t>Non évalués</t>
  </si>
  <si>
    <t>Score</t>
  </si>
  <si>
    <t>1   Identités et authentification</t>
  </si>
  <si>
    <t>2   Messagerie et Exchange Online</t>
  </si>
  <si>
    <t>3   Données et collaboration</t>
  </si>
  <si>
    <t>4   Surveillance et réponse aux incidents</t>
  </si>
  <si>
    <t>Ensemble</t>
  </si>
  <si>
    <t>ÉCARTS PAR PRIORITÉ</t>
  </si>
  <si>
    <t>LECTURE DU SCORE</t>
  </si>
  <si>
    <t>Priorité</t>
  </si>
  <si>
    <t>Interprétation</t>
  </si>
  <si>
    <t>●  Immédiate</t>
  </si>
  <si>
    <t>≥ 80 %</t>
  </si>
  <si>
    <t>Bon niveau de maîtrise</t>
  </si>
  <si>
    <t>●  Court terme</t>
  </si>
  <si>
    <t>50 à 79 %</t>
  </si>
  <si>
    <t>Niveau à renforcer</t>
  </si>
  <si>
    <t>●  Moyen terme</t>
  </si>
  <si>
    <t>&lt; 50 %</t>
  </si>
  <si>
    <t>Action prioritaire recommandée</t>
  </si>
  <si>
    <t>Total</t>
  </si>
  <si>
    <t>Score = (conformes + ½ × partiels) ÷ contrôles évalués, hors « Non applicable ».</t>
  </si>
  <si>
    <t>MODE D’EMPLOI</t>
  </si>
  <si>
    <t>01</t>
  </si>
  <si>
    <t>Contrôles M365</t>
  </si>
  <si>
    <t>Vérifiez chaque point dans la console indiquée, puis choisissez : Conforme, Partiel, Non conforme ou Non applicable.</t>
  </si>
  <si>
    <t>02</t>
  </si>
  <si>
    <t>Plan d’amélioration</t>
  </si>
  <si>
    <t>Pour chaque écart, notez le constat, l’action, le responsable et l’échéance, en commençant par les priorités immédiates.</t>
  </si>
  <si>
    <t>03</t>
  </si>
  <si>
    <t>Réponse à incident</t>
  </si>
  <si>
    <t>En cas de suspicion de compromission, suivez les 10 étapes et tenez la chronologie à jour.</t>
  </si>
  <si>
    <t>Cette liste constitue un point de départ pour une revue de sécurité. Elle ne remplace ni une investigation ni un audit complet. Les fonctionnalités et les durées de conservation dépendent des licences Microsoft 365.</t>
  </si>
  <si>
    <t>Besoin d’un regard expert ? Sunitech réalise des audits de sécurité Microsoft 365 pour les PME romandes : sunitech.ch/contact</t>
  </si>
  <si>
    <t>sunitech.ch   ·   Suisse romande   ·   Partenaire IT des PME</t>
  </si>
  <si>
    <t>01 · Contrôles Microsoft 365</t>
  </si>
  <si>
    <t>01   20 CONTRÔLES DE SÉCURITÉ MICROSOFT 365</t>
  </si>
  <si>
    <t>Vérifiez chaque point dans la console indiquée, puis choisissez le résultat. Les écarts se suivent dans les colonnes Constat / action et Échéance.</t>
  </si>
  <si>
    <t>■  Colonnes à compléter</t>
  </si>
  <si>
    <t>ID</t>
  </si>
  <si>
    <t>Contrôle</t>
  </si>
  <si>
    <t>Où vérifier</t>
  </si>
  <si>
    <t>Critère de conformité</t>
  </si>
  <si>
    <t>Risque si absent</t>
  </si>
  <si>
    <t>Résultat</t>
  </si>
  <si>
    <t>Vérifié le</t>
  </si>
  <si>
    <t>Responsable</t>
  </si>
  <si>
    <t>Constat / action corrective</t>
  </si>
  <si>
    <t>Échéance</t>
  </si>
  <si>
    <t>Doc.</t>
  </si>
  <si>
    <t>1   IDENTITÉS ET AUTHENTIFICATION</t>
  </si>
  <si>
    <t>M01</t>
  </si>
  <si>
    <t>Les comptes utilisateurs disposent d’une authentification multifacteur adaptée.</t>
  </si>
  <si>
    <t>Entra › Méthodes d’authentification › Détails d’inscription des utilisateurs (User registration details) ; Entra › Accès conditionnel › Stratégies (ou paramètres de sécurité par défaut).</t>
  </si>
  <si>
    <t>100 % des utilisateurs inscrits au MFA ; une stratégie impose le MFA à tous les comptes, sans exclusion non justifiée. Application Authenticator ou passkeys privilégiées plutôt que SMS ou appel.</t>
  </si>
  <si>
    <t>Prise de contrôle du compte par phishing ou mot de passe réutilisé (credential stuffing).</t>
  </si>
  <si>
    <t>Immédiate</t>
  </si>
  <si>
    <t>Non évalué</t>
  </si>
  <si>
    <t>Ouvrir</t>
  </si>
  <si>
    <t>M02</t>
  </si>
  <si>
    <t>Les comptes administrateurs bénéficient de protections renforcées.</t>
  </si>
  <si>
    <t>Entra › Rôles et administrateurs ; Accès conditionnel › stratégie dédiée aux rôles d’administration (force d’authentification).</t>
  </si>
  <si>
    <t>Comptes d’administration dédiés, sans messagerie ; MFA résistant au phishing (FIDO2 / passkey) exigé ; deux comptes d’accès d’urgence protégés et surveillés.</t>
  </si>
  <si>
    <t>Contrôle total du tenant : création de comptes, désactivation des protections, exfiltration massive.</t>
  </si>
  <si>
    <t>M03</t>
  </si>
  <si>
    <t>Les méthodes d’authentification enregistrées sont contrôlées.</t>
  </si>
  <si>
    <t>Entra › Méthodes d’authentification › Stratégies et Activité ; journaux d’audit Entra (événement « User registered security info »).</t>
  </si>
  <si>
    <t>Méthodes faibles (SMS, appel) désactivées lorsque c’est possible ; enregistrement des informations de sécurité protégé par l’accès conditionnel ; tout ajout de méthode inconnue est détecté et vérifié.</t>
  </si>
  <si>
    <t>L’attaquant enregistre sa propre méthode MFA et conserve l’accès après un changement de mot de passe.</t>
  </si>
  <si>
    <t>M04</t>
  </si>
  <si>
    <t>Les comptes inactifs sont identifiés et traités.</t>
  </si>
  <si>
    <t>Entra › Utilisateurs (activité de connexion, dernière connexion) ; Centre d’administration Microsoft 365 › Rapports › Utilisation.</t>
  </si>
  <si>
    <t>Aucun compte actif sans connexion depuis plus de 90 jours sans justification ; comptes des départs bloqués le jour même ; licences récupérées.</t>
  </si>
  <si>
    <t>Compte oublié utilisé par un attaquant sans que personne ne remarque d’anomalie.</t>
  </si>
  <si>
    <t>M05</t>
  </si>
  <si>
    <t>Les permissions privilégiées sont limitées et revues régulièrement.</t>
  </si>
  <si>
    <t>Entra › Rôles et administrateurs › Affectations ; Privileged Identity Management (Entra ID P2) ; revues d’accès.</t>
  </si>
  <si>
    <t>Entre 2 et 4 administrateurs généraux ; rôles spécifiques (Exchange, utilisateurs…) plutôt que globaux ; revue documentée au moins trimestrielle.</t>
  </si>
  <si>
    <t>Abus ou détournement de privilèges excessifs, surface d’attaque élargie.</t>
  </si>
  <si>
    <t>2   MESSAGERIE ET EXCHANGE ONLINE</t>
  </si>
  <si>
    <t>M06</t>
  </si>
  <si>
    <t>Les transferts automatiques externes sont encadrés.</t>
  </si>
  <si>
    <t>Microsoft Defender › Stratégies de menace › Stratégie de courrier indésirable sortant (règles de transfert automatique) ; PowerShell : Get-Mailbox | ? {$_.ForwardingSmtpAddress}.</t>
  </si>
  <si>
    <t>Transfert automatique externe désactivé par défaut ; exceptions nominatives, justifiées et documentées ; aucune redirection inconnue au niveau des boîtes aux lettres.</t>
  </si>
  <si>
    <t>Fuite silencieuse de messages vers une adresse externe, préparation d’une fraude au paiement (BEC).</t>
  </si>
  <si>
    <t>M07</t>
  </si>
  <si>
    <t>Les règles de boîte de réception suspectes peuvent être identifiées.</t>
  </si>
  <si>
    <t>Exchange Online PowerShell : Get-InboxRule -Mailbox &lt;utilisateur&gt; -IncludeHidden ; Defender › Stratégies d’alerte (transfert ou règle suspecte) ; audit Purview (New-InboxRule).</t>
  </si>
  <si>
    <t>Procédure de revue des règles (transfert, redirection, suppression, déplacement vers des dossiers peu visibles) ; alertes correspondantes actives et traitées.</t>
  </si>
  <si>
    <t>Messages détournés ou masqués à l’utilisateur pendant que l’attaquant suit les échanges.</t>
  </si>
  <si>
    <t>M08</t>
  </si>
  <si>
    <t>Les délégations de messagerie font l’objet de contrôles.</t>
  </si>
  <si>
    <t>Centre d’administration Exchange › Boîtes aux lettres › Délégation ; PowerShell : Get-MailboxPermission, Get-RecipientPermission.</t>
  </si>
  <si>
    <t>Droits « Accès total », « Envoyer en tant que » et « Envoyer de la part de » justifiés et nominatifs ; revue au moins semestrielle ; droits des départs retirés.</t>
  </si>
  <si>
    <t>Lecture ou envoi de messages au nom d’un collaborateur, persistance après remédiation.</t>
  </si>
  <si>
    <t>Court terme</t>
  </si>
  <si>
    <t>M09</t>
  </si>
  <si>
    <t>Les protections anti-phishing et anti-usurpation sont configurées.</t>
  </si>
  <si>
    <t>Microsoft Defender › Stratégies de menace › Stratégies de sécurité prédéfinies, Anti-hameçonnage, Liens fiables, Pièces jointes fiables ; Analyseur de configuration.</t>
  </si>
  <si>
    <t>Stratégie prédéfinie Standard ou Stricte appliquée à tous ; protection contre l’emprunt d’identité pour la direction et la comptabilité ; Liens et Pièces jointes fiables actifs (Defender for Office 365).</t>
  </si>
  <si>
    <t>Phishing et usurpation de dirigeants ou de fournisseurs non bloqués.</t>
  </si>
  <si>
    <t>M10</t>
  </si>
  <si>
    <t>Les domaines de messagerie disposent de configurations SPF, DKIM et DMARC adaptées.</t>
  </si>
  <si>
    <t>Microsoft Defender › Stratégies de menace › Paramètres d’authentification des e-mails (DKIM) ; DNS : Resolve-DnsName -Type TXT _dmarc.votredomaine.ch.</t>
  </si>
  <si>
    <t>Un seul enregistrement SPF (≤ 10 recherches DNS) ; DKIM activé pour chaque domaine personnalisé ; DMARC en p=quarantine ou p=reject avec rapports ; domaines inutilisés verrouillés.</t>
  </si>
  <si>
    <t>Usurpation de votre domaine pour tromper clients et fournisseurs, délivrabilité dégradée.</t>
  </si>
  <si>
    <t>3   DONNÉES ET COLLABORATION</t>
  </si>
  <si>
    <t>M11</t>
  </si>
  <si>
    <t>Les politiques de partage SharePoint sont documentées.</t>
  </si>
  <si>
    <t>Centre d’administration SharePoint › Stratégies › Partage (niveau de partage externe, type de lien par défaut, expiration des liens).</t>
  </si>
  <si>
    <t>Politique écrite et validée ; lien par défaut « Personnes spécifiques » ; liens « Tout le monde » désactivés ou avec expiration ; sites sensibles plus restrictifs.</t>
  </si>
  <si>
    <t>Documents confidentiels accessibles via des liens anonymes ou trop larges.</t>
  </si>
  <si>
    <t>Moyen terme</t>
  </si>
  <si>
    <t>M12</t>
  </si>
  <si>
    <t>Les accès invités sont révisés périodiquement.</t>
  </si>
  <si>
    <t>Entra › Utilisateurs (filtre Type d’utilisateur = Invité) ; Identités externes › Paramètres de collaboration externe ; revues d’accès (Entra ID P2).</t>
  </si>
  <si>
    <t>Revue au moins semestrielle ; invités inactifs ou sans propriétaire supprimés ; invitations limitées aux rôles autorisés ; expiration des accès invités SharePoint activée.</t>
  </si>
  <si>
    <t>Partenaires ou anciens prestataires conservant l’accès à des équipes et documents.</t>
  </si>
  <si>
    <t>M13</t>
  </si>
  <si>
    <t>Les permissions OneDrive sont cohérentes avec les usages.</t>
  </si>
  <si>
    <t>Centre d’administration SharePoint › Stratégies › Partage (niveau OneDrive) ; rapports d’activité de partage ; Paramètres › Rétention OneDrive.</t>
  </si>
  <si>
    <t>Partage externe OneDrive au plus égal à celui de SharePoint ; partages externes de fichiers sensibles revus ; OneDrive des départs transféré au responsable puis supprimé selon la rétention.</t>
  </si>
  <si>
    <t>Fichiers de travail partagés hors contrôle, données perdues au départ d’un collaborateur.</t>
  </si>
  <si>
    <t>M14</t>
  </si>
  <si>
    <t>Les applications connectées et leurs autorisations sont contrôlées.</t>
  </si>
  <si>
    <t>Entra › Applications d’entreprise › Consentement et autorisations ; liste des applications et des autorisations accordées (Mail.Read, Files.ReadWrite.All…).</t>
  </si>
  <si>
    <t>Consentement utilisateur limité aux éditeurs vérifiés et autorisations à faible risque, ou désactivé ; workflow de consentement administrateur ; revue trimestrielle ; applications inconnues révoquées.</t>
  </si>
  <si>
    <t>Accès persistant via un consentement OAuth malveillant, non révoqué par un changement de mot de passe.</t>
  </si>
  <si>
    <t>M15</t>
  </si>
  <si>
    <t>Les données critiques disposent d’une stratégie de protection et de restauration adaptée.</t>
  </si>
  <si>
    <t>Solution de sauvegarde Microsoft 365 (Microsoft 365 Backup ou outil tiers) ; Microsoft Purview › Gestion du cycle de vie des données ; rapports de tests de restauration.</t>
  </si>
  <si>
    <t>Exchange, OneDrive et SharePoint sauvegardés au-delà des seules corbeilles ; rétention définie ; test de restauration documenté depuis moins de 12 mois.</t>
  </si>
  <si>
    <t>Perte définitive de données après suppression malveillante, ransomware ou erreur.</t>
  </si>
  <si>
    <t>4   SURVEILLANCE ET RÉPONSE AUX INCIDENTS</t>
  </si>
  <si>
    <t>M16</t>
  </si>
  <si>
    <t>Les journaux de connexion sont accessibles pour la période nécessaire.</t>
  </si>
  <si>
    <t>Entra › Surveillance › Journaux de connexion ; Microsoft Purview › Audit ; PowerShell : Get-AdminAuditLogConfig | fl UnifiedAuditLogIngestionEnabled.</t>
  </si>
  <si>
    <t>Audit unifié activé ; durée de conservation connue selon la licence (voir onglet Références) ; export vers un stockage ou un SIEM si l’historique nécessaire est plus long.</t>
  </si>
  <si>
    <t>Impossible de reconstituer une intrusion découverte tardivement.</t>
  </si>
  <si>
    <t>M17</t>
  </si>
  <si>
    <t>Les alertes critiques sont envoyées aux personnes responsables.</t>
  </si>
  <si>
    <t>Microsoft Defender › Stratégies d’alerte (destinataires) ; Paramètres › Microsoft Defender XDR › Notifications par e-mail ; notifications Entra ID Protection (P2).</t>
  </si>
  <si>
    <t>Destinataires nominatifs et boîte surveillée, pas uniquement l’administrateur par défaut ; envoi testé ; suppléant défini pendant les absences.</t>
  </si>
  <si>
    <t>Alertes générées mais jamais lues : l’attaque se poursuit malgré la détection.</t>
  </si>
  <si>
    <t>M18</t>
  </si>
  <si>
    <t>Les événements suspects font l’objet d’une procédure de traitement.</t>
  </si>
  <si>
    <t>Procédure interne ou contrat de supervision (prestataire, MDR, SOC) ; file d’incidents Microsoft Defender.</t>
  </si>
  <si>
    <t>Rôles définis (qui qualifie, qui décide, qui intervient), délais de prise en charge, escalade et registre des alertes traitées.</t>
  </si>
  <si>
    <t>Réaction tardive ou improvisée, signaux faibles ignorés.</t>
  </si>
  <si>
    <t>M19</t>
  </si>
  <si>
    <t>Une procédure de compromission de compte est documentée et testée.</t>
  </si>
  <si>
    <t>Onglet « Réponse à incident » de ce classeur ; procédure interne ; compte rendu du dernier exercice.</t>
  </si>
  <si>
    <t>Procédure écrite couvrant confinement, investigation, communication et annonces ; contacts d’urgence à jour ; exercice réalisé depuis moins de 12 mois.</t>
  </si>
  <si>
    <t>Perte de temps et de preuves au moment critique, obligations d’annonce manquées.</t>
  </si>
  <si>
    <t>M20</t>
  </si>
  <si>
    <t>Les résultats des contrôles sont suivis dans un plan d’amélioration.</t>
  </si>
  <si>
    <t>Microsoft Defender › Microsoft Secure Score (Degré de sécurisation) ; colonnes « Constat / action » et « Échéance » de ce classeur.</t>
  </si>
  <si>
    <t>Écarts priorisés avec responsable et échéance ; Secure Score suivi dans le temps ; revue au moins trimestrielle avec la direction.</t>
  </si>
  <si>
    <t>Constats non suivis : les mêmes faiblesses persistent d’une revue à l’autre.</t>
  </si>
  <si>
    <t>02 · Réponse à incident</t>
  </si>
  <si>
    <t>02   PROCÉDURE EN CAS DE COMPTE COMPROMIS</t>
  </si>
  <si>
    <t>À suivre dès qu’une compromission est suspectée : contenir l’incident tout en préservant les éléments nécessaires à l’analyse.</t>
  </si>
  <si>
    <t>N°</t>
  </si>
  <si>
    <t>Étape</t>
  </si>
  <si>
    <t>Actions clés</t>
  </si>
  <si>
    <t>Statut</t>
  </si>
  <si>
    <t>Date / heure</t>
  </si>
  <si>
    <t>Par</t>
  </si>
  <si>
    <t>Notes / preuves</t>
  </si>
  <si>
    <t>Alerter le responsable sécurité IT</t>
  </si>
  <si>
    <t>Prévenir immédiatement l’équipe IT ou le prestataire. Ne plus échanger d’informations sensibles depuis le compte suspect ; utiliser un canal indépendant (téléphone, autre messagerie).</t>
  </si>
  <si>
    <t>À faire</t>
  </si>
  <si>
    <t>Contenir les accès suspects</t>
  </si>
  <si>
    <t>Bloquer la connexion du compte, révoquer les sessions actives (Entra › Utilisateur › Révoquer les sessions) et suspendre les applications concernées. Compromission confirmée : désactiver le compte pendant l’investigation.</t>
  </si>
  <si>
    <t>Sécuriser l’authentification</t>
  </si>
  <si>
    <t>Réinitialiser le mot de passe, vérifier et retirer les méthodes MFA inconnues, contrôler que le poste de l’utilisateur n’est pas lui-même compromis.</t>
  </si>
  <si>
    <t>04</t>
  </si>
  <si>
    <t>Rechercher les mécanismes de persistance</t>
  </si>
  <si>
    <t>Règles et transferts Outlook (Get-InboxRule -IncludeHidden), délégations de boîte, consentements OAuth, modifications de privilèges, méthodes d’authentification, comptes ou applications récemment créés.</t>
  </si>
  <si>
    <t>05</t>
  </si>
  <si>
    <t>Analyser les accès aux données</t>
  </si>
  <si>
    <t>Journaux Entra et Purview : messages consultés, fichiers SharePoint / OneDrive téléchargés ou partagés, liens externes créés pendant la période suspecte.</t>
  </si>
  <si>
    <t>06</t>
  </si>
  <si>
    <t>Rechercher une compromission plus large</t>
  </si>
  <si>
    <t>Vérifier les connexions et activités similaires sur d’autres comptes, administrateurs et systèmes ; rechercher les messages frauduleux envoyés depuis le compte.</t>
  </si>
  <si>
    <t>07</t>
  </si>
  <si>
    <t>Documenter l’incident</t>
  </si>
  <si>
    <t>Tenir la chronologie : journaux exportés, messages frauduleux, modifications constatées, actions réalisées et décisions prises (utile pour l’assureur et les autorités).</t>
  </si>
  <si>
    <t>08</t>
  </si>
  <si>
    <t>Organiser la communication</t>
  </si>
  <si>
    <t>Informer selon l’impact les collaborateurs, clients, fournisseurs ou partenaires. Fraude au paiement suspectée : contacter la banque sans délai pour tenter un blocage ou une récupération des fonds.</t>
  </si>
  <si>
    <t>09</t>
  </si>
  <si>
    <t>Évaluer les obligations d’annonce</t>
  </si>
  <si>
    <t>Données personnelles exposées ? Annonce au PFPDT en cas de risque élevé (art. 24 LPD) et information des personnes concernées si nécessaire. Infrastructures critiques soumises à la LSI : signalement à l’OFCS sous 24 h.</t>
  </si>
  <si>
    <t>10</t>
  </si>
  <si>
    <t>Corriger et vérifier le retour à la normale</t>
  </si>
  <si>
    <t>Confirmer la suppression des accès malveillants, traiter la cause (MFA, transferts, consentements…), renforcer les contrôles concernés. Ne pas clore l’incident sur un simple changement de mot de passe.</t>
  </si>
  <si>
    <t>FICHE INCIDENT</t>
  </si>
  <si>
    <t>Compte(s) concerné(s)</t>
  </si>
  <si>
    <t>Détecté le</t>
  </si>
  <si>
    <t>Détecté par</t>
  </si>
  <si>
    <t>Coordinateur</t>
  </si>
  <si>
    <t>CONTACTS D’URGENCE</t>
  </si>
  <si>
    <t>Rôle</t>
  </si>
  <si>
    <t>Nom / organisation</t>
  </si>
  <si>
    <t>Téléphone</t>
  </si>
  <si>
    <t>E-mail / lien</t>
  </si>
  <si>
    <t>Responsable sécurité IT / prestataire</t>
  </si>
  <si>
    <t>Direction</t>
  </si>
  <si>
    <t>Banque (fraude au paiement)</t>
  </si>
  <si>
    <t>Assureur cyber</t>
  </si>
  <si>
    <t>PFPDT : annonce de violation (art. 24 LPD)</t>
  </si>
  <si>
    <t>Préposé fédéral à la protection des données et à la transparence</t>
  </si>
  <si>
    <t>https://www.edoeb.admin.ch/fr/databreach-2</t>
  </si>
  <si>
    <t>OFCS : signalement (infrastructures critiques, LSI)</t>
  </si>
  <si>
    <t>Office fédéral de la cybersécurité</t>
  </si>
  <si>
    <t>https://www.bacs.admin.ch/fr/information-sur-lobligation-de-signaler</t>
  </si>
  <si>
    <t>03 · Références</t>
  </si>
  <si>
    <t>03   RÉFÉRENCES &amp; CONSERVATION DES JOURNAUX</t>
  </si>
  <si>
    <t>Durées documentées par Microsoft, à titre indicatif : elles dépendent des licences et de la configuration (source : article Sunitech, octobre 2026).</t>
  </si>
  <si>
    <t>Source de journaux</t>
  </si>
  <si>
    <t>Conservation native indicative</t>
  </si>
  <si>
    <t>Remarque</t>
  </si>
  <si>
    <t>Microsoft Entra ID Free : connexions</t>
  </si>
  <si>
    <t>7 jours</t>
  </si>
  <si>
    <t>Journaux de connexion Entra.</t>
  </si>
  <si>
    <t>Microsoft Entra ID P1 / P2 : connexions</t>
  </si>
  <si>
    <t>30 jours</t>
  </si>
  <si>
    <t>Entra ID P1 est inclus notamment dans Microsoft 365 Business Premium.</t>
  </si>
  <si>
    <t>Microsoft Purview Audit (Standard)</t>
  </si>
  <si>
    <t>180 jours</t>
  </si>
  <si>
    <t>Journal d’audit unifié Microsoft 365.</t>
  </si>
  <si>
    <t>Microsoft Purview Audit (Premium)</t>
  </si>
  <si>
    <t>1 an par défaut</t>
  </si>
  <si>
    <t>Pour les événements Entra ID, Exchange, OneDrive et SharePoint couverts ; autres activités : 180 jours. Licences requises, extensions possibles.</t>
  </si>
  <si>
    <t>Les journaux Entra ID et le journal d’audit unifié restent des sources distinctes. Une nouvelle licence ne permet pas de récupérer des journaux déjà expirés : pour un historique plus long, prévoir un export vers un stockage ou un SIEM.</t>
  </si>
  <si>
    <t>SOURCES OFFICIELLES</t>
  </si>
  <si>
    <t>Document</t>
  </si>
  <si>
    <t>Éditeur</t>
  </si>
  <si>
    <t>Lien</t>
  </si>
  <si>
    <t>Votre entreprise est peut-être déjà piratée. Et personne ne le sait.</t>
  </si>
  <si>
    <t>Sunitech</t>
  </si>
  <si>
    <t>https://sunitech.ch/actualites/entreprise-deja-piratee-signes-microsoft-365/</t>
  </si>
  <si>
    <t>Répondre à un compte de messagerie Microsoft 365 compromis</t>
  </si>
  <si>
    <t>Microsoft Learn</t>
  </si>
  <si>
    <t>https://learn.microsoft.com/fr-fr/defender-office-365/responding-to-a-compromised-email-account</t>
  </si>
  <si>
    <t>Techniques d’attaque contre les identités, AiTM et consentement OAuth</t>
  </si>
  <si>
    <t>Microsoft Security</t>
  </si>
  <si>
    <t>https://www.microsoft.com/en-us/security/blog/2025/05/29/defending-against-evolving-identity-attack-techniques/</t>
  </si>
  <si>
    <t>Passkeys (FIDO2) et résistance au phishing dans Entra ID</t>
  </si>
  <si>
    <t>https://learn.microsoft.com/fr-fr/entra/identity/authentication/concept-authentication-passkeys-fido2</t>
  </si>
  <si>
    <t>Détecter et corriger les consentements d’application illicites</t>
  </si>
  <si>
    <t>https://learn.microsoft.com/fr-fr/defender-office-365/detect-and-remediate-illicit-consent-grants</t>
  </si>
  <si>
    <t>Contrôler le transfert automatique externe des e-mails</t>
  </si>
  <si>
    <t>https://learn.microsoft.com/fr-fr/defender-office-365/outbound-spam-policies-external-email-forwarding</t>
  </si>
  <si>
    <t>Durées de conservation des données Microsoft Entra</t>
  </si>
  <si>
    <t>https://learn.microsoft.com/fr-fr/entra/identity/monitoring-health/reference-reports-data-retention</t>
  </si>
  <si>
    <t>Solutions d’audit Microsoft Purview (Standard et Premium)</t>
  </si>
  <si>
    <t>https://learn.microsoft.com/fr-fr/purview/audit-solutions-overview</t>
  </si>
  <si>
    <t>Questions de sécurité sur Microsoft 365 Business Premium</t>
  </si>
  <si>
    <t>https://learn.microsoft.com/fr-fr/microsoft-365/admin/security-and-compliance/m365bp-security-faq</t>
  </si>
  <si>
    <t>Violations de la sécurité des données : guide relatif à l’art. 24 LPD</t>
  </si>
  <si>
    <t>PFPDT</t>
  </si>
  <si>
    <t>Obligation de signaler les cyberattaques (infrastructures critiques)</t>
  </si>
  <si>
    <t>OFCS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</si>
</sst>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35" x14ac:knownFonts="1">
    <font>
      <sz val="11"/>
      <color theme="1"/>
      <name val="Calibri"/>
      <family val="2"/>
      <scheme val="minor"/>
    </font>
    <font>
      <b/>
      <sz val="11"/>
      <color rgb="FFFFFFFF"/>
      <name val="Arial"/>
    </font>
    <font>
      <sz val="9"/>
      <color rgb="FFC8DDE7"/>
      <name val="Arial"/>
    </font>
    <font>
      <b/>
      <sz val="15"/>
      <color rgb="FF0D1C2C"/>
      <name val="Arial"/>
    </font>
    <font>
      <b/>
      <sz val="10"/>
      <color rgb="FF277FC6"/>
      <name val="Arial"/>
    </font>
    <font>
      <i/>
      <sz val="9"/>
      <color rgb="FF5B6B7A"/>
      <name val="Arial"/>
    </font>
    <font>
      <b/>
      <sz val="8"/>
      <color rgb="FF277FC6"/>
      <name val="Arial"/>
    </font>
    <font>
      <b/>
      <sz val="9"/>
      <color rgb="FFFFFFFF"/>
      <name val="Arial"/>
    </font>
    <font>
      <b/>
      <sz val="10"/>
      <color rgb="FF0D1C2C"/>
      <name val="Arial"/>
    </font>
    <font>
      <b/>
      <sz val="9"/>
      <color rgb="FF0D1C2C"/>
      <name val="Arial"/>
    </font>
    <font>
      <sz val="9"/>
      <color rgb="FF1B2A38"/>
      <name val="Arial"/>
    </font>
    <font>
      <b/>
      <sz val="9"/>
      <color rgb="FF1B2A38"/>
      <name val="Arial"/>
    </font>
    <font>
      <u/>
      <sz val="8"/>
      <color rgb="FF277FC6"/>
      <name val="Arial"/>
    </font>
    <font>
      <b/>
      <sz val="9"/>
      <color rgb="FF277FC6"/>
      <name val="Arial"/>
    </font>
    <font>
      <b/>
      <sz val="12"/>
      <color rgb="FF277FC6"/>
      <name val="Arial"/>
    </font>
    <font>
      <b/>
      <sz val="10"/>
      <color rgb="FFFFFFFF"/>
      <name val="Arial"/>
    </font>
    <font>
      <b/>
      <sz val="9"/>
      <color rgb="FF5B6B7A"/>
      <name val="Arial"/>
    </font>
    <font>
      <sz val="10"/>
      <color rgb="FF1B2A38"/>
      <name val="Arial"/>
    </font>
    <font>
      <b/>
      <sz val="8"/>
      <color rgb="FF5B6B7A"/>
      <name val="Arial"/>
    </font>
    <font>
      <sz val="9"/>
      <name val="Arial"/>
    </font>
    <font>
      <i/>
      <sz val="8"/>
      <color rgb="FF5B6B7A"/>
      <name val="Arial"/>
    </font>
    <font>
      <sz val="9"/>
      <color rgb="FF5B6B7A"/>
      <name val="Arial"/>
    </font>
    <font>
      <b/>
      <sz val="22"/>
      <color rgb="FF0D1C2C"/>
      <name val="Arial"/>
    </font>
    <font>
      <sz val="10"/>
      <color rgb="FF5B6B7A"/>
      <name val="Arial"/>
    </font>
    <font>
      <u/>
      <sz val="9"/>
      <color rgb="FF277FC6"/>
      <name val="Arial"/>
    </font>
    <font>
      <b/>
      <sz val="24"/>
      <color rgb="FF0D1C2C"/>
      <name val="Arial"/>
    </font>
    <font>
      <sz val="8"/>
      <color rgb="FF5B6B7A"/>
      <name val="Arial"/>
    </font>
    <font>
      <b/>
      <sz val="24"/>
      <color rgb="FF1E7B4F"/>
      <name val="Arial"/>
    </font>
    <font>
      <b/>
      <sz val="24"/>
      <color rgb="FFA8322D"/>
      <name val="Arial"/>
    </font>
    <font>
      <b/>
      <sz val="24"/>
      <color rgb="FF277FC6"/>
      <name val="Arial"/>
    </font>
    <font>
      <b/>
      <sz val="9"/>
      <color rgb="FFA8322D"/>
      <name val="Arial"/>
    </font>
    <font>
      <b/>
      <sz val="9"/>
      <color rgb="FF1E7B4F"/>
      <name val="Arial"/>
    </font>
    <font>
      <b/>
      <sz val="9"/>
      <color rgb="FFB4501C"/>
      <name val="Arial"/>
    </font>
    <font>
      <b/>
      <sz val="9"/>
      <color rgb="FF8A5A00"/>
      <name val="Arial"/>
    </font>
    <font>
      <b/>
      <sz val="16"/>
      <color rgb="FF277FC6"/>
      <name val="Arial"/>
    </font>
  </fonts>
  <fills count="11">
    <fill>
      <patternFill patternType="none"/>
    </fill>
    <fill>
      <patternFill patternType="gray125"/>
    </fill>
    <fill>
      <patternFill patternType="solid">
        <fgColor rgb="FF0D1C2C"/>
        <bgColor rgb="FF0D1C2C"/>
      </patternFill>
    </fill>
    <fill>
      <patternFill patternType="solid">
        <fgColor rgb="FF277FC6"/>
        <bgColor rgb="FF277FC6"/>
      </patternFill>
    </fill>
    <fill>
      <patternFill patternType="solid">
        <fgColor rgb="FF152A3C"/>
        <bgColor rgb="FF152A3C"/>
      </patternFill>
    </fill>
    <fill>
      <patternFill patternType="solid">
        <fgColor rgb="FFEAF3FB"/>
        <bgColor rgb="FFEAF3FB"/>
      </patternFill>
    </fill>
    <fill>
      <patternFill patternType="solid">
        <fgColor rgb="FFF6F9FC"/>
        <bgColor rgb="FFF6F9FC"/>
      </patternFill>
    </fill>
    <fill>
      <patternFill patternType="solid">
        <fgColor rgb="FFFFF8E1"/>
        <bgColor rgb="FFFFF8E1"/>
      </patternFill>
    </fill>
    <fill>
      <patternFill patternType="solid">
        <fgColor rgb="FFE3F4EA"/>
        <bgColor rgb="FFE3F4EA"/>
      </patternFill>
    </fill>
    <fill>
      <patternFill patternType="solid">
        <fgColor rgb="FFFFF3D6"/>
        <bgColor rgb="FFFFF3D6"/>
      </patternFill>
    </fill>
    <fill>
      <patternFill patternType="solid">
        <fgColor rgb="FFFDE7E7"/>
        <bgColor rgb="FFFDE7E7"/>
      </patternFill>
    </fill>
  </fills>
  <borders count="8">
    <border>
      <left/>
      <right/>
      <top/>
      <bottom/>
      <diagonal/>
    </border>
    <border>
      <left style="thin">
        <color rgb="FF0D1C2C"/>
      </left>
      <right style="thin">
        <color rgb="FF0D1C2C"/>
      </right>
      <top/>
      <bottom/>
      <diagonal/>
    </border>
    <border>
      <left style="thick">
        <color rgb="FF277FC6"/>
      </left>
      <right/>
      <top/>
      <bottom style="thin">
        <color rgb="FFD5DEE6"/>
      </bottom>
      <diagonal/>
    </border>
    <border>
      <left style="thin">
        <color rgb="FFD5DEE6"/>
      </left>
      <right style="thin">
        <color rgb="FFD5DEE6"/>
      </right>
      <top style="thin">
        <color rgb="FFD5DEE6"/>
      </top>
      <bottom style="thin">
        <color rgb="FFD5DEE6"/>
      </bottom>
      <diagonal/>
    </border>
    <border>
      <left style="medium">
        <color rgb="FFFFFFFF"/>
      </left>
      <right style="medium">
        <color rgb="FFFFFFFF"/>
      </right>
      <top/>
      <bottom/>
      <diagonal/>
    </border>
    <border>
      <left style="medium">
        <color rgb="FFFFFFFF"/>
      </left>
      <right style="medium">
        <color rgb="FFFFFFFF"/>
      </right>
      <top/>
      <bottom style="medium">
        <color rgb="FF277FC6"/>
      </bottom>
      <diagonal/>
    </border>
    <border>
      <left style="thick">
        <color rgb="FF277FC6"/>
      </left>
      <right/>
      <top/>
      <bottom/>
      <diagonal/>
    </border>
    <border>
      <left/>
      <right/>
      <top style="thin">
        <color rgb="FF277FC6"/>
      </top>
      <bottom/>
      <diagonal/>
    </border>
  </borders>
  <cellStyleXfs count="1">
    <xf numFmtId="0" fontId="0" fillId="0" borderId="0"/>
  </cellStyleXfs>
  <cellXfs count="78">
    <xf numFmtId="0" fontId="0" fillId="0" borderId="0" xfId="0"/>
    <xf numFmtId="0" fontId="0" fillId="2" borderId="0" xfId="0" applyFill="1"/>
    <xf numFmtId="0" fontId="0" fillId="3" borderId="0" xfId="0" applyFill="1"/>
    <xf numFmtId="0" fontId="16" fillId="0" borderId="0" xfId="0" applyFont="1" applyAlignment="1">
      <alignment vertical="center"/>
    </xf>
    <xf numFmtId="0" fontId="17" fillId="7" borderId="3" xfId="0" applyFont="1" applyFill="1" applyBorder="1" applyAlignment="1">
      <alignment horizontal="left" vertical="center" wrapText="1" indent="1"/>
    </xf>
    <xf numFmtId="0" fontId="18" fillId="5" borderId="3" xfId="0" applyFont="1" applyFill="1" applyBorder="1" applyAlignment="1">
      <alignment horizontal="left" vertical="center" wrapText="1" indent="1"/>
    </xf>
    <xf numFmtId="0" fontId="18" fillId="5" borderId="3" xfId="0" applyFont="1" applyFill="1" applyBorder="1" applyAlignment="1">
      <alignment horizontal="center" vertical="center" wrapText="1"/>
    </xf>
    <xf numFmtId="0" fontId="10" fillId="0" borderId="3" xfId="0" applyFont="1" applyBorder="1" applyAlignment="1">
      <alignment horizontal="center" vertical="center" wrapText="1"/>
    </xf>
    <xf numFmtId="9" fontId="11" fillId="0" borderId="3" xfId="0" applyNumberFormat="1" applyFont="1" applyBorder="1" applyAlignment="1">
      <alignment horizontal="center" vertical="center" wrapText="1"/>
    </xf>
    <xf numFmtId="0" fontId="9" fillId="5" borderId="3" xfId="0" applyFont="1" applyFill="1" applyBorder="1" applyAlignment="1">
      <alignment horizontal="center" vertical="center" wrapText="1"/>
    </xf>
    <xf numFmtId="9" fontId="9" fillId="5" borderId="3" xfId="0" applyNumberFormat="1" applyFont="1" applyFill="1" applyBorder="1" applyAlignment="1">
      <alignment horizontal="center" vertical="center" wrapText="1"/>
    </xf>
    <xf numFmtId="0" fontId="31" fillId="8" borderId="3" xfId="0" applyFont="1" applyFill="1" applyBorder="1" applyAlignment="1">
      <alignment horizontal="center" vertical="center" wrapText="1"/>
    </xf>
    <xf numFmtId="0" fontId="10" fillId="0" borderId="3" xfId="0" applyFont="1" applyBorder="1" applyAlignment="1">
      <alignment horizontal="left" vertical="center" wrapText="1" indent="1"/>
    </xf>
    <xf numFmtId="0" fontId="33" fillId="9" borderId="3" xfId="0" applyFont="1" applyFill="1" applyBorder="1" applyAlignment="1">
      <alignment horizontal="center" vertical="center" wrapText="1"/>
    </xf>
    <xf numFmtId="0" fontId="30" fillId="10" borderId="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inden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indent="1"/>
    </xf>
    <xf numFmtId="0" fontId="9" fillId="0" borderId="3" xfId="0" applyFont="1" applyBorder="1" applyAlignment="1">
      <alignment horizontal="center" vertical="center" wrapText="1"/>
    </xf>
    <xf numFmtId="0" fontId="11" fillId="0" borderId="3" xfId="0" applyFont="1" applyBorder="1" applyAlignment="1">
      <alignment horizontal="left" vertical="center" wrapText="1" indent="1"/>
    </xf>
    <xf numFmtId="164" fontId="10" fillId="0" borderId="3"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9" fillId="6" borderId="3" xfId="0" applyFont="1" applyFill="1" applyBorder="1" applyAlignment="1">
      <alignment horizontal="center" vertical="center" wrapText="1"/>
    </xf>
    <xf numFmtId="0" fontId="11" fillId="6" borderId="3" xfId="0" applyFont="1" applyFill="1" applyBorder="1" applyAlignment="1">
      <alignment horizontal="left" vertical="center" wrapText="1" indent="1"/>
    </xf>
    <xf numFmtId="0" fontId="10" fillId="6" borderId="3" xfId="0" applyFont="1" applyFill="1" applyBorder="1" applyAlignment="1">
      <alignment horizontal="left" vertical="center" wrapText="1" indent="1"/>
    </xf>
    <xf numFmtId="0" fontId="10" fillId="6" borderId="3" xfId="0" applyFont="1" applyFill="1" applyBorder="1" applyAlignment="1">
      <alignment horizontal="center" vertical="center" wrapText="1"/>
    </xf>
    <xf numFmtId="164" fontId="10" fillId="6" borderId="3" xfId="0" applyNumberFormat="1" applyFont="1" applyFill="1" applyBorder="1" applyAlignment="1">
      <alignment horizontal="center" vertical="center" wrapText="1"/>
    </xf>
    <xf numFmtId="0" fontId="12" fillId="6" borderId="3" xfId="0" applyFont="1" applyFill="1" applyBorder="1" applyAlignment="1">
      <alignment horizontal="center" vertical="center" wrapText="1"/>
    </xf>
    <xf numFmtId="0" fontId="14" fillId="0" borderId="3" xfId="0" applyFont="1" applyBorder="1" applyAlignment="1">
      <alignment horizontal="center" vertical="center" wrapText="1"/>
    </xf>
    <xf numFmtId="165" fontId="10" fillId="0" borderId="3" xfId="0" applyNumberFormat="1" applyFont="1" applyBorder="1" applyAlignment="1">
      <alignment horizontal="center" vertical="center" wrapText="1"/>
    </xf>
    <xf numFmtId="0" fontId="14" fillId="6" borderId="3" xfId="0" applyFont="1" applyFill="1" applyBorder="1" applyAlignment="1">
      <alignment horizontal="center" vertical="center" wrapText="1"/>
    </xf>
    <xf numFmtId="165" fontId="10" fillId="6" borderId="3" xfId="0" applyNumberFormat="1" applyFont="1" applyFill="1" applyBorder="1" applyAlignment="1">
      <alignment horizontal="center" vertical="center" wrapText="1"/>
    </xf>
    <xf numFmtId="0" fontId="19" fillId="7" borderId="3" xfId="0" applyFont="1" applyFill="1" applyBorder="1" applyAlignment="1">
      <alignment horizontal="left" vertical="center" wrapText="1" indent="1"/>
    </xf>
    <xf numFmtId="0" fontId="12" fillId="0" borderId="3" xfId="0" applyFont="1" applyBorder="1" applyAlignment="1">
      <alignment horizontal="left" vertical="center" wrapText="1" indent="1"/>
    </xf>
    <xf numFmtId="0" fontId="21" fillId="0" borderId="3" xfId="0" applyFont="1" applyBorder="1" applyAlignment="1">
      <alignment horizontal="left" vertical="center" wrapText="1" indent="1"/>
    </xf>
    <xf numFmtId="0" fontId="13" fillId="5" borderId="5" xfId="0" applyFont="1" applyFill="1" applyBorder="1" applyAlignment="1">
      <alignment horizontal="center" vertical="center" wrapText="1"/>
    </xf>
    <xf numFmtId="0" fontId="23" fillId="0" borderId="0" xfId="0" applyFont="1" applyAlignment="1">
      <alignment vertical="center"/>
    </xf>
    <xf numFmtId="164" fontId="17" fillId="7" borderId="3" xfId="0" applyNumberFormat="1" applyFont="1" applyFill="1" applyBorder="1" applyAlignment="1">
      <alignment horizontal="left" vertical="center" wrapText="1" indent="1"/>
    </xf>
    <xf numFmtId="0" fontId="17" fillId="7" borderId="3" xfId="0" applyFont="1" applyFill="1" applyBorder="1" applyAlignment="1">
      <alignment horizontal="left" vertical="center" wrapText="1" indent="1"/>
    </xf>
    <xf numFmtId="0" fontId="26" fillId="5" borderId="4" xfId="0" applyFont="1" applyFill="1" applyBorder="1" applyAlignment="1">
      <alignment horizontal="center" vertical="center" wrapText="1"/>
    </xf>
    <xf numFmtId="0" fontId="18" fillId="5" borderId="3" xfId="0" applyFont="1" applyFill="1" applyBorder="1" applyAlignment="1">
      <alignment horizontal="left" vertical="center" wrapText="1" indent="1"/>
    </xf>
    <xf numFmtId="0" fontId="15" fillId="4" borderId="0" xfId="0" applyFont="1" applyFill="1" applyAlignment="1">
      <alignment vertical="center" indent="1"/>
    </xf>
    <xf numFmtId="0" fontId="21" fillId="0" borderId="0" xfId="0" applyFont="1" applyAlignment="1">
      <alignment vertical="top"/>
    </xf>
    <xf numFmtId="0" fontId="13" fillId="0" borderId="7" xfId="0" applyFont="1" applyBorder="1" applyAlignment="1">
      <alignment horizontal="center" vertical="center" wrapText="1"/>
    </xf>
    <xf numFmtId="0" fontId="10" fillId="0" borderId="3" xfId="0" applyFont="1" applyBorder="1" applyAlignment="1">
      <alignment horizontal="left" vertical="center" wrapText="1" indent="1"/>
    </xf>
    <xf numFmtId="0" fontId="8" fillId="0" borderId="0" xfId="0" applyFont="1"/>
    <xf numFmtId="9" fontId="25" fillId="5" borderId="4" xfId="0" applyNumberFormat="1" applyFont="1" applyFill="1" applyBorder="1" applyAlignment="1">
      <alignment horizontal="center" vertical="center" wrapText="1"/>
    </xf>
    <xf numFmtId="0" fontId="34" fillId="0" borderId="0" xfId="0" applyFont="1" applyAlignment="1">
      <alignment horizontal="center" vertical="center" wrapText="1"/>
    </xf>
    <xf numFmtId="0" fontId="8" fillId="5" borderId="6" xfId="0" applyFont="1" applyFill="1" applyBorder="1" applyAlignment="1">
      <alignment horizontal="center" vertical="center" wrapText="1"/>
    </xf>
    <xf numFmtId="0" fontId="9" fillId="5" borderId="3" xfId="0" applyFont="1" applyFill="1" applyBorder="1" applyAlignment="1">
      <alignment horizontal="left" vertical="center" wrapText="1" indent="1"/>
    </xf>
    <xf numFmtId="1" fontId="28" fillId="5" borderId="4" xfId="0" applyNumberFormat="1" applyFont="1" applyFill="1" applyBorder="1" applyAlignment="1">
      <alignment horizontal="center" vertical="center" wrapText="1"/>
    </xf>
    <xf numFmtId="0" fontId="1" fillId="2" borderId="0" xfId="0" applyFont="1" applyFill="1" applyAlignment="1">
      <alignment horizontal="right" indent="1"/>
    </xf>
    <xf numFmtId="0" fontId="1" fillId="0" borderId="0" xfId="0" applyFont="1" applyAlignment="1">
      <alignment horizontal="right" indent="1"/>
    </xf>
    <xf numFmtId="0" fontId="20" fillId="0" borderId="0" xfId="0" applyFont="1" applyAlignment="1">
      <alignment vertical="center"/>
    </xf>
    <xf numFmtId="0" fontId="18" fillId="5" borderId="4" xfId="0" applyFont="1" applyFill="1" applyBorder="1" applyAlignment="1">
      <alignment horizontal="center" vertical="center" wrapText="1"/>
    </xf>
    <xf numFmtId="0" fontId="24" fillId="0" borderId="0" xfId="0" applyFont="1" applyAlignment="1">
      <alignment vertical="center"/>
    </xf>
    <xf numFmtId="0" fontId="9" fillId="0" borderId="3" xfId="0" applyFont="1" applyBorder="1" applyAlignment="1">
      <alignment horizontal="left" vertical="center" wrapText="1" indent="1"/>
    </xf>
    <xf numFmtId="0" fontId="33" fillId="0" borderId="3" xfId="0" applyFont="1" applyBorder="1" applyAlignment="1">
      <alignment horizontal="left" vertical="center" wrapText="1" indent="1"/>
    </xf>
    <xf numFmtId="1" fontId="27" fillId="5" borderId="4" xfId="0" applyNumberFormat="1" applyFont="1" applyFill="1" applyBorder="1" applyAlignment="1">
      <alignment horizontal="center" vertical="center" wrapText="1"/>
    </xf>
    <xf numFmtId="0" fontId="2" fillId="2" borderId="0" xfId="0" applyFont="1" applyFill="1" applyAlignment="1">
      <alignment horizontal="right" vertical="top" indent="1"/>
    </xf>
    <xf numFmtId="0" fontId="2" fillId="0" borderId="0" xfId="0" applyFont="1" applyAlignment="1">
      <alignment horizontal="right" vertical="top" indent="1"/>
    </xf>
    <xf numFmtId="0" fontId="32" fillId="0" borderId="3" xfId="0" applyFont="1" applyBorder="1" applyAlignment="1">
      <alignment horizontal="left" vertical="center" wrapText="1" indent="1"/>
    </xf>
    <xf numFmtId="0" fontId="20" fillId="0" borderId="0" xfId="0" applyFont="1" applyAlignment="1">
      <alignment vertical="center" wrapText="1" indent="1"/>
    </xf>
    <xf numFmtId="0" fontId="22" fillId="0" borderId="0" xfId="0" applyFont="1" applyAlignment="1">
      <alignment vertical="center"/>
    </xf>
    <xf numFmtId="9" fontId="29" fillId="5" borderId="4" xfId="0" applyNumberFormat="1" applyFont="1" applyFill="1" applyBorder="1" applyAlignment="1">
      <alignment horizontal="center" vertical="center" wrapText="1"/>
    </xf>
    <xf numFmtId="0" fontId="30" fillId="0" borderId="3" xfId="0" applyFont="1" applyBorder="1" applyAlignment="1">
      <alignment horizontal="left" vertical="center" wrapText="1" indent="1"/>
    </xf>
    <xf numFmtId="0" fontId="20" fillId="0" borderId="0" xfId="0" applyFont="1" applyAlignment="1">
      <alignment vertical="center" wrapText="1"/>
    </xf>
    <xf numFmtId="0" fontId="8" fillId="5" borderId="2" xfId="0" applyFont="1" applyFill="1" applyBorder="1" applyAlignment="1">
      <alignment vertical="center" indent="1"/>
    </xf>
    <xf numFmtId="0" fontId="4" fillId="0" borderId="0" xfId="0" applyFont="1" applyAlignment="1">
      <alignment horizontal="right" vertical="center" indent="1"/>
    </xf>
    <xf numFmtId="0" fontId="6" fillId="0" borderId="0" xfId="0" applyFont="1" applyAlignment="1">
      <alignment horizontal="right" vertical="top" indent="1"/>
    </xf>
    <xf numFmtId="0" fontId="5" fillId="0" borderId="0" xfId="0" applyFont="1" applyAlignment="1">
      <alignment vertical="top"/>
    </xf>
    <xf numFmtId="0" fontId="3" fillId="0" borderId="0" xfId="0" applyFont="1" applyAlignment="1">
      <alignment vertical="center"/>
    </xf>
    <xf numFmtId="0" fontId="11" fillId="0" borderId="3" xfId="0" applyFont="1" applyBorder="1" applyAlignment="1">
      <alignment horizontal="left" vertical="center" wrapText="1" indent="1"/>
    </xf>
    <xf numFmtId="0" fontId="10" fillId="7" borderId="3" xfId="0" applyFont="1" applyFill="1" applyBorder="1" applyAlignment="1">
      <alignment horizontal="left" vertical="center" wrapText="1" indent="1"/>
    </xf>
    <xf numFmtId="0" fontId="16" fillId="0" borderId="0" xfId="0" applyFont="1" applyAlignment="1">
      <alignment vertical="center" indent="1"/>
    </xf>
    <xf numFmtId="165" fontId="17" fillId="7" borderId="3" xfId="0" applyNumberFormat="1" applyFont="1" applyFill="1" applyBorder="1" applyAlignment="1">
      <alignment horizontal="left" vertical="center" wrapText="1" indent="1"/>
    </xf>
    <xf numFmtId="0" fontId="12" fillId="0" borderId="3" xfId="0" applyFont="1" applyBorder="1" applyAlignment="1">
      <alignment horizontal="left" vertical="center" wrapText="1" indent="1"/>
    </xf>
  </cellXfs>
  <cellStyles count="1">
    <cellStyle name="Normal" xfId="0" builtinId="0"/>
  </cellStyles>
  <dxfs count="14">
    <dxf>
      <font>
        <b/>
        <color rgb="FF6B7885"/>
      </font>
      <fill>
        <patternFill patternType="solid">
          <fgColor rgb="FFEEF1F4"/>
          <bgColor rgb="FFEEF1F4"/>
        </patternFill>
      </fill>
    </dxf>
    <dxf>
      <font>
        <b/>
        <color rgb="FF1F5F99"/>
      </font>
      <fill>
        <patternFill patternType="solid">
          <fgColor rgb="FFE6F0FA"/>
          <bgColor rgb="FFE6F0FA"/>
        </patternFill>
      </fill>
    </dxf>
    <dxf>
      <font>
        <b/>
        <color rgb="FF1E7B4F"/>
      </font>
      <fill>
        <patternFill patternType="solid">
          <fgColor rgb="FFE3F4EA"/>
          <bgColor rgb="FFE3F4EA"/>
        </patternFill>
      </fill>
    </dxf>
    <dxf>
      <font>
        <b/>
        <color rgb="FFA8322D"/>
      </font>
      <fill>
        <patternFill patternType="solid">
          <fgColor rgb="FFFDE7E7"/>
          <bgColor rgb="FFFDE7E7"/>
        </patternFill>
      </fill>
    </dxf>
    <dxf>
      <font>
        <b/>
        <color rgb="FF6B7885"/>
      </font>
      <fill>
        <patternFill patternType="solid">
          <fgColor rgb="FFEEF1F4"/>
          <bgColor rgb="FFEEF1F4"/>
        </patternFill>
      </fill>
    </dxf>
    <dxf>
      <font>
        <b/>
        <color rgb="FFA8322D"/>
      </font>
      <fill>
        <patternFill patternType="solid">
          <fgColor rgb="FFFDE7E7"/>
          <bgColor rgb="FFFDE7E7"/>
        </patternFill>
      </fill>
    </dxf>
    <dxf>
      <font>
        <b/>
        <color rgb="FF8A5A00"/>
      </font>
      <fill>
        <patternFill patternType="solid">
          <fgColor rgb="FFFFF3D6"/>
          <bgColor rgb="FFFFF3D6"/>
        </patternFill>
      </fill>
    </dxf>
    <dxf>
      <font>
        <b/>
        <color rgb="FF1E7B4F"/>
      </font>
      <fill>
        <patternFill patternType="solid">
          <fgColor rgb="FFE3F4EA"/>
          <bgColor rgb="FFE3F4EA"/>
        </patternFill>
      </fill>
    </dxf>
    <dxf>
      <font>
        <b/>
        <color rgb="FF8A5A00"/>
      </font>
      <fill>
        <patternFill patternType="solid">
          <fgColor rgb="FFFFF3D6"/>
          <bgColor rgb="FFFFF3D6"/>
        </patternFill>
      </fill>
    </dxf>
    <dxf>
      <font>
        <b/>
        <color rgb="FFB4501C"/>
      </font>
      <fill>
        <patternFill patternType="solid">
          <fgColor rgb="FFFDEBDD"/>
          <bgColor rgb="FFFDEBDD"/>
        </patternFill>
      </fill>
    </dxf>
    <dxf>
      <font>
        <b/>
        <color rgb="FFA8322D"/>
      </font>
      <fill>
        <patternFill patternType="solid">
          <fgColor rgb="FFFDE7E7"/>
          <bgColor rgb="FFFDE7E7"/>
        </patternFill>
      </fill>
    </dxf>
    <dxf>
      <font>
        <b/>
        <color rgb="FFA8322D"/>
      </font>
    </dxf>
    <dxf>
      <font>
        <b/>
        <color rgb="FF8A5A00"/>
      </font>
    </dxf>
    <dxf>
      <font>
        <b/>
        <color rgb="FF1E7B4F"/>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228600</xdr:rowOff>
    </xdr:from>
    <xdr:ext cx="1838325" cy="381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228600</xdr:rowOff>
    </xdr:from>
    <xdr:ext cx="1838325" cy="3810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228600</xdr:rowOff>
    </xdr:from>
    <xdr:ext cx="1838325" cy="38100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228600</xdr:rowOff>
    </xdr:from>
    <xdr:ext cx="1838325" cy="38100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unitech.ch/contact/" TargetMode="External"/><Relationship Id="rId1" Type="http://schemas.openxmlformats.org/officeDocument/2006/relationships/hyperlink" Target="https://sunitech.ch/actualites/entreprise-deja-piratee-signes-microsoft-365/"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learn.microsoft.com/fr-fr/exchange/recipients-in-exchange-online/manage-permissions-for-recipients" TargetMode="External"/><Relationship Id="rId13" Type="http://schemas.openxmlformats.org/officeDocument/2006/relationships/hyperlink" Target="https://learn.microsoft.com/fr-fr/sharepoint/turn-external-sharing-on-or-off" TargetMode="External"/><Relationship Id="rId18" Type="http://schemas.openxmlformats.org/officeDocument/2006/relationships/hyperlink" Target="https://learn.microsoft.com/fr-fr/defender-xdr/incidents-overview" TargetMode="External"/><Relationship Id="rId3" Type="http://schemas.openxmlformats.org/officeDocument/2006/relationships/hyperlink" Target="https://learn.microsoft.com/fr-fr/entra/identity/authentication/concept-authentication-methods-manage" TargetMode="External"/><Relationship Id="rId21" Type="http://schemas.openxmlformats.org/officeDocument/2006/relationships/printerSettings" Target="../printerSettings/printerSettings2.bin"/><Relationship Id="rId7" Type="http://schemas.openxmlformats.org/officeDocument/2006/relationships/hyperlink" Target="https://learn.microsoft.com/fr-fr/defender-office-365/detect-and-remediate-outlook-rules-forms-attack" TargetMode="External"/><Relationship Id="rId12" Type="http://schemas.openxmlformats.org/officeDocument/2006/relationships/hyperlink" Target="https://learn.microsoft.com/fr-fr/entra/id-governance/manage-guest-access-with-access-reviews" TargetMode="External"/><Relationship Id="rId17" Type="http://schemas.openxmlformats.org/officeDocument/2006/relationships/hyperlink" Target="https://learn.microsoft.com/fr-fr/defender-xdr/alert-policies" TargetMode="External"/><Relationship Id="rId2" Type="http://schemas.openxmlformats.org/officeDocument/2006/relationships/hyperlink" Target="https://learn.microsoft.com/fr-fr/entra/identity/conditional-access/policy-admin-phish-resistant-mfa" TargetMode="External"/><Relationship Id="rId16" Type="http://schemas.openxmlformats.org/officeDocument/2006/relationships/hyperlink" Target="https://learn.microsoft.com/fr-fr/entra/identity/monitoring-health/reference-reports-data-retention" TargetMode="External"/><Relationship Id="rId20" Type="http://schemas.openxmlformats.org/officeDocument/2006/relationships/hyperlink" Target="https://learn.microsoft.com/fr-fr/defender-xdr/microsoft-secure-score" TargetMode="External"/><Relationship Id="rId1" Type="http://schemas.openxmlformats.org/officeDocument/2006/relationships/hyperlink" Target="https://learn.microsoft.com/fr-fr/entra/identity/conditional-access/policy-all-users-mfa-strength" TargetMode="External"/><Relationship Id="rId6" Type="http://schemas.openxmlformats.org/officeDocument/2006/relationships/hyperlink" Target="https://learn.microsoft.com/fr-fr/defender-office-365/outbound-spam-policies-external-email-forwarding" TargetMode="External"/><Relationship Id="rId11" Type="http://schemas.openxmlformats.org/officeDocument/2006/relationships/hyperlink" Target="https://learn.microsoft.com/fr-fr/sharepoint/turn-external-sharing-on-or-off" TargetMode="External"/><Relationship Id="rId5" Type="http://schemas.openxmlformats.org/officeDocument/2006/relationships/hyperlink" Target="https://learn.microsoft.com/fr-fr/entra/identity/role-based-access-control/best-practices" TargetMode="External"/><Relationship Id="rId15" Type="http://schemas.openxmlformats.org/officeDocument/2006/relationships/hyperlink" Target="https://learn.microsoft.com/fr-fr/microsoft-365/backup/backup-overview" TargetMode="External"/><Relationship Id="rId23" Type="http://schemas.openxmlformats.org/officeDocument/2006/relationships/vmlDrawing" Target="../drawings/vmlDrawing2.vml"/><Relationship Id="rId10" Type="http://schemas.openxmlformats.org/officeDocument/2006/relationships/hyperlink" Target="https://learn.microsoft.com/fr-fr/defender-office-365/email-authentication-about" TargetMode="External"/><Relationship Id="rId19" Type="http://schemas.openxmlformats.org/officeDocument/2006/relationships/hyperlink" Target="https://learn.microsoft.com/fr-fr/defender-office-365/responding-to-a-compromised-email-account" TargetMode="External"/><Relationship Id="rId4" Type="http://schemas.openxmlformats.org/officeDocument/2006/relationships/hyperlink" Target="https://learn.microsoft.com/fr-fr/entra/identity/monitoring-health/howto-manage-inactive-user-accounts" TargetMode="External"/><Relationship Id="rId9" Type="http://schemas.openxmlformats.org/officeDocument/2006/relationships/hyperlink" Target="https://learn.microsoft.com/fr-fr/defender-office-365/preset-security-policies" TargetMode="External"/><Relationship Id="rId14" Type="http://schemas.openxmlformats.org/officeDocument/2006/relationships/hyperlink" Target="https://learn.microsoft.com/fr-fr/entra/identity/enterprise-apps/configure-user-consent" TargetMode="External"/><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acs.admin.ch/fr/information-sur-lobligation-de-signaler" TargetMode="External"/><Relationship Id="rId1" Type="http://schemas.openxmlformats.org/officeDocument/2006/relationships/hyperlink" Target="https://www.edoeb.admin.ch/fr/databreach-2" TargetMode="Externa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learn.microsoft.com/fr-fr/purview/audit-solutions-overview" TargetMode="External"/><Relationship Id="rId13" Type="http://schemas.openxmlformats.org/officeDocument/2006/relationships/drawing" Target="../drawings/drawing4.xml"/><Relationship Id="rId3" Type="http://schemas.openxmlformats.org/officeDocument/2006/relationships/hyperlink" Target="https://www.microsoft.com/en-us/security/blog/2025/05/29/defending-against-evolving-identity-attack-techniques/" TargetMode="External"/><Relationship Id="rId7" Type="http://schemas.openxmlformats.org/officeDocument/2006/relationships/hyperlink" Target="https://learn.microsoft.com/fr-fr/entra/identity/monitoring-health/reference-reports-data-retention" TargetMode="External"/><Relationship Id="rId12" Type="http://schemas.openxmlformats.org/officeDocument/2006/relationships/printerSettings" Target="../printerSettings/printerSettings4.bin"/><Relationship Id="rId2" Type="http://schemas.openxmlformats.org/officeDocument/2006/relationships/hyperlink" Target="https://learn.microsoft.com/fr-fr/defender-office-365/responding-to-a-compromised-email-account" TargetMode="External"/><Relationship Id="rId1" Type="http://schemas.openxmlformats.org/officeDocument/2006/relationships/hyperlink" Target="https://sunitech.ch/actualites/entreprise-deja-piratee-signes-microsoft-365/" TargetMode="External"/><Relationship Id="rId6" Type="http://schemas.openxmlformats.org/officeDocument/2006/relationships/hyperlink" Target="https://learn.microsoft.com/fr-fr/defender-office-365/outbound-spam-policies-external-email-forwarding" TargetMode="External"/><Relationship Id="rId11" Type="http://schemas.openxmlformats.org/officeDocument/2006/relationships/hyperlink" Target="https://www.bacs.admin.ch/fr/information-sur-lobligation-de-signaler" TargetMode="External"/><Relationship Id="rId5" Type="http://schemas.openxmlformats.org/officeDocument/2006/relationships/hyperlink" Target="https://learn.microsoft.com/fr-fr/defender-office-365/detect-and-remediate-illicit-consent-grants" TargetMode="External"/><Relationship Id="rId10" Type="http://schemas.openxmlformats.org/officeDocument/2006/relationships/hyperlink" Target="https://www.edoeb.admin.ch/fr/databreach-2" TargetMode="External"/><Relationship Id="rId4" Type="http://schemas.openxmlformats.org/officeDocument/2006/relationships/hyperlink" Target="https://learn.microsoft.com/fr-fr/entra/identity/authentication/concept-authentication-passkeys-fido2" TargetMode="External"/><Relationship Id="rId9" Type="http://schemas.openxmlformats.org/officeDocument/2006/relationships/hyperlink" Target="https://learn.microsoft.com/fr-fr/microsoft-365/admin/security-and-compliance/m365bp-security-faq" TargetMode="External"/><Relationship Id="rId1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1C2C"/>
    <pageSetUpPr fitToPage="1"/>
  </sheetPr>
  <dimension ref="A1:J47"/>
  <sheetViews>
    <sheetView showGridLines="0" tabSelected="1" workbookViewId="0"/>
  </sheetViews>
  <sheetFormatPr defaultRowHeight="15" x14ac:dyDescent="0.25"/>
  <cols>
    <col min="1" max="1" width="2.42578125" customWidth="1"/>
    <col min="2" max="9" width="14.42578125" customWidth="1"/>
    <col min="10" max="10" width="2.42578125" customWidth="1"/>
  </cols>
  <sheetData>
    <row r="1" spans="1:10" ht="18" customHeight="1" x14ac:dyDescent="0.25">
      <c r="A1" s="1"/>
      <c r="B1" s="1"/>
      <c r="C1" s="1"/>
      <c r="D1" s="1"/>
      <c r="E1" s="1"/>
      <c r="F1" s="1"/>
      <c r="G1" s="1"/>
      <c r="H1" s="1"/>
      <c r="I1" s="1"/>
      <c r="J1" s="1"/>
    </row>
    <row r="2" spans="1:10" ht="30" customHeight="1" x14ac:dyDescent="0.25">
      <c r="A2" s="1"/>
      <c r="B2" s="1"/>
      <c r="C2" s="1"/>
      <c r="D2" s="1"/>
      <c r="E2" s="1"/>
      <c r="F2" s="1"/>
      <c r="G2" s="52" t="s">
        <v>0</v>
      </c>
      <c r="H2" s="53"/>
      <c r="I2" s="53"/>
      <c r="J2" s="53"/>
    </row>
    <row r="3" spans="1:10" ht="18" customHeight="1" x14ac:dyDescent="0.25">
      <c r="A3" s="1"/>
      <c r="B3" s="1"/>
      <c r="C3" s="1"/>
      <c r="D3" s="1"/>
      <c r="E3" s="1"/>
      <c r="F3" s="1"/>
      <c r="G3" s="60" t="s">
        <v>1</v>
      </c>
      <c r="H3" s="61"/>
      <c r="I3" s="61"/>
      <c r="J3" s="61"/>
    </row>
    <row r="4" spans="1:10" ht="3.95" customHeight="1" x14ac:dyDescent="0.25">
      <c r="A4" s="2"/>
      <c r="B4" s="2"/>
      <c r="C4" s="2"/>
      <c r="D4" s="2"/>
      <c r="E4" s="2"/>
      <c r="F4" s="2"/>
      <c r="G4" s="2"/>
      <c r="H4" s="2"/>
      <c r="I4" s="2"/>
      <c r="J4" s="2"/>
    </row>
    <row r="5" spans="1:10" ht="9.9499999999999993" customHeight="1" x14ac:dyDescent="0.25"/>
    <row r="6" spans="1:10" ht="33.950000000000003" customHeight="1" x14ac:dyDescent="0.25">
      <c r="B6" s="64" t="s">
        <v>2</v>
      </c>
      <c r="C6" s="64"/>
      <c r="D6" s="64"/>
      <c r="E6" s="64"/>
      <c r="F6" s="64"/>
      <c r="G6" s="64"/>
      <c r="H6" s="64"/>
      <c r="I6" s="64"/>
    </row>
    <row r="7" spans="1:10" ht="18" customHeight="1" x14ac:dyDescent="0.25">
      <c r="B7" s="37" t="s">
        <v>3</v>
      </c>
      <c r="C7" s="37"/>
      <c r="D7" s="37"/>
      <c r="E7" s="37"/>
      <c r="F7" s="37"/>
      <c r="G7" s="37"/>
      <c r="H7" s="37"/>
      <c r="I7" s="37"/>
    </row>
    <row r="8" spans="1:10" ht="15.95" customHeight="1" x14ac:dyDescent="0.25">
      <c r="B8" s="56" t="s">
        <v>4</v>
      </c>
      <c r="C8" s="56"/>
      <c r="D8" s="56"/>
      <c r="E8" s="56"/>
      <c r="F8" s="56"/>
      <c r="G8" s="56"/>
      <c r="H8" s="56"/>
      <c r="I8" s="56"/>
    </row>
    <row r="9" spans="1:10" ht="9.9499999999999993" customHeight="1" x14ac:dyDescent="0.25"/>
    <row r="10" spans="1:10" ht="21.95" customHeight="1" x14ac:dyDescent="0.25">
      <c r="B10" s="42" t="s">
        <v>5</v>
      </c>
      <c r="C10" s="42"/>
      <c r="D10" s="42"/>
      <c r="E10" s="42"/>
      <c r="F10" s="42"/>
      <c r="G10" s="42"/>
      <c r="H10" s="42"/>
      <c r="I10" s="42"/>
    </row>
    <row r="11" spans="1:10" ht="21.95" customHeight="1" x14ac:dyDescent="0.25">
      <c r="B11" s="3" t="s">
        <v>6</v>
      </c>
      <c r="C11" s="39"/>
      <c r="D11" s="39"/>
      <c r="E11" s="39"/>
      <c r="F11" s="3" t="s">
        <v>7</v>
      </c>
      <c r="G11" s="39"/>
      <c r="H11" s="39"/>
      <c r="I11" s="39"/>
    </row>
    <row r="12" spans="1:10" ht="21.95" customHeight="1" x14ac:dyDescent="0.25">
      <c r="B12" s="3" t="s">
        <v>8</v>
      </c>
      <c r="C12" s="39"/>
      <c r="D12" s="39"/>
      <c r="E12" s="39"/>
      <c r="F12" s="3" t="s">
        <v>9</v>
      </c>
      <c r="G12" s="38"/>
      <c r="H12" s="39"/>
      <c r="I12" s="39"/>
    </row>
    <row r="13" spans="1:10" ht="21.95" customHeight="1" x14ac:dyDescent="0.25">
      <c r="B13" s="3" t="s">
        <v>10</v>
      </c>
      <c r="C13" s="39"/>
      <c r="D13" s="39"/>
      <c r="E13" s="39"/>
      <c r="F13" s="3" t="s">
        <v>11</v>
      </c>
      <c r="G13" s="38"/>
      <c r="H13" s="39"/>
      <c r="I13" s="39"/>
    </row>
    <row r="14" spans="1:10" ht="15.95" customHeight="1" x14ac:dyDescent="0.25">
      <c r="B14" s="54" t="s">
        <v>12</v>
      </c>
      <c r="C14" s="54"/>
      <c r="D14" s="54"/>
      <c r="E14" s="54"/>
      <c r="F14" s="54"/>
      <c r="G14" s="54"/>
      <c r="H14" s="54"/>
      <c r="I14" s="54"/>
    </row>
    <row r="15" spans="1:10" ht="9.9499999999999993" customHeight="1" x14ac:dyDescent="0.25"/>
    <row r="16" spans="1:10" ht="21.95" customHeight="1" x14ac:dyDescent="0.25">
      <c r="B16" s="42" t="s">
        <v>13</v>
      </c>
      <c r="C16" s="42"/>
      <c r="D16" s="42"/>
      <c r="E16" s="42"/>
      <c r="F16" s="42"/>
      <c r="G16" s="42"/>
      <c r="H16" s="42"/>
      <c r="I16" s="42"/>
    </row>
    <row r="17" spans="2:9" ht="20.100000000000001" customHeight="1" x14ac:dyDescent="0.25">
      <c r="B17" s="55" t="s">
        <v>14</v>
      </c>
      <c r="C17" s="55"/>
      <c r="D17" s="55" t="s">
        <v>15</v>
      </c>
      <c r="E17" s="55"/>
      <c r="F17" s="55" t="s">
        <v>16</v>
      </c>
      <c r="G17" s="55"/>
      <c r="H17" s="55" t="s">
        <v>17</v>
      </c>
      <c r="I17" s="55"/>
    </row>
    <row r="18" spans="2:9" ht="38.1" customHeight="1" x14ac:dyDescent="0.25">
      <c r="B18" s="47" t="str">
        <f>IF((COUNTIF('Contrôles M365'!$G$10:$G$32,"Conforme")+COUNTIF('Contrôles M365'!$G$10:$G$32,"Partiel")+COUNTIF('Contrôles M365'!$G$10:$G$32,"Non conforme"))=0,"n.d.",(COUNTIF('Contrôles M365'!$G$10:$G$32,"Conforme")+0.5*COUNTIF('Contrôles M365'!$G$10:$G$32,"Partiel"))/(COUNTIF('Contrôles M365'!$G$10:$G$32,"Conforme")+COUNTIF('Contrôles M365'!$G$10:$G$32,"Partiel")+COUNTIF('Contrôles M365'!$G$10:$G$32,"Non conforme")))</f>
        <v>n.d.</v>
      </c>
      <c r="C18" s="47"/>
      <c r="D18" s="59">
        <f>COUNTIF('Contrôles M365'!$G$10:$G$32,"Conforme")</f>
        <v>0</v>
      </c>
      <c r="E18" s="59"/>
      <c r="F18" s="51">
        <f>COUNTIF('Contrôles M365'!$G$10:$G$32,"Non conforme")</f>
        <v>0</v>
      </c>
      <c r="G18" s="51"/>
      <c r="H18" s="65">
        <f>IFERROR(((COUNTIF('Contrôles M365'!$G$10:$G$32,"Conforme")+COUNTIF('Contrôles M365'!$G$10:$G$32,"Partiel")+COUNTIF('Contrôles M365'!$G$10:$G$32,"Non conforme"))+COUNTIF('Contrôles M365'!$G$10:$G$32,"Non applicable"))/COUNTIF('Contrôles M365'!$A$10:$A$32,"M??"),0)</f>
        <v>0</v>
      </c>
      <c r="I18" s="65"/>
    </row>
    <row r="19" spans="2:9" ht="15.95" customHeight="1" x14ac:dyDescent="0.25">
      <c r="B19" s="40" t="str">
        <f>IF((COUNTIF('Contrôles M365'!$G$10:$G$32,"Conforme")+COUNTIF('Contrôles M365'!$G$10:$G$32,"Partiel")+COUNTIF('Contrôles M365'!$G$10:$G$32,"Non conforme"))=0,"Évaluation à démarrer",IF((COUNTIF('Contrôles M365'!$G$10:$G$32,"Conforme")+0.5*COUNTIF('Contrôles M365'!$G$10:$G$32,"Partiel"))/(COUNTIF('Contrôles M365'!$G$10:$G$32,"Conforme")+COUNTIF('Contrôles M365'!$G$10:$G$32,"Partiel")+COUNTIF('Contrôles M365'!$G$10:$G$32,"Non conforme"))&gt;=0.8,"Bon niveau de maîtrise",IF((COUNTIF('Contrôles M365'!$G$10:$G$32,"Conforme")+0.5*COUNTIF('Contrôles M365'!$G$10:$G$32,"Partiel"))/(COUNTIF('Contrôles M365'!$G$10:$G$32,"Conforme")+COUNTIF('Contrôles M365'!$G$10:$G$32,"Partiel")+COUNTIF('Contrôles M365'!$G$10:$G$32,"Non conforme"))&gt;=0.5,"Niveau à renforcer","Action prioritaire recommandée")))</f>
        <v>Évaluation à démarrer</v>
      </c>
      <c r="C19" s="40"/>
      <c r="D19" s="40" t="str">
        <f>"sur "&amp;COUNTIF('Contrôles M365'!$A$10:$A$32,"M??")&amp;" contrôles"</f>
        <v>sur 20 contrôles</v>
      </c>
      <c r="E19" s="40"/>
      <c r="F19" s="40" t="str">
        <f>"dont "&amp;COUNTIFS('Contrôles M365'!$F$10:$F$32,"Immédiate",'Contrôles M365'!$G$10:$G$32,"Non conforme")&amp;" à priorité immédiate"</f>
        <v>dont 0 à priorité immédiate</v>
      </c>
      <c r="G19" s="40"/>
      <c r="H19" s="40" t="str">
        <f>"des "&amp;COUNTIF('Contrôles M365'!$A$10:$A$32,"M??")&amp;" contrôles évalués"</f>
        <v>des 20 contrôles évalués</v>
      </c>
      <c r="I19" s="40"/>
    </row>
    <row r="20" spans="2:9" ht="20.100000000000001" customHeight="1" x14ac:dyDescent="0.25">
      <c r="B20" s="36" t="str">
        <f>"Base : "&amp;(COUNTIF('Contrôles M365'!$G$10:$G$32,"Conforme")+COUNTIF('Contrôles M365'!$G$10:$G$32,"Partiel")+COUNTIF('Contrôles M365'!$G$10:$G$32,"Non conforme"))&amp;" contrôle(s) évalué(s)"</f>
        <v>Base : 0 contrôle(s) évalué(s)</v>
      </c>
      <c r="C20" s="36"/>
      <c r="D20" s="36" t="str">
        <f>"+ "&amp;COUNTIF('Contrôles M365'!$G$10:$G$32,"Partiel")&amp;" partiellement conforme(s)"</f>
        <v>+ 0 partiellement conforme(s)</v>
      </c>
      <c r="E20" s="36"/>
      <c r="F20" s="36" t="str">
        <f ca="1">"Échéances dépassées : "&amp;COUNTIFS('Contrôles M365'!$K$10:$K$32,"&lt;"&amp;TODAY(),'Contrôles M365'!$G$10:$G$32,"&lt;&gt;Conforme",'Contrôles M365'!$G$10:$G$32,"&lt;&gt;Non applicable")</f>
        <v>Échéances dépassées : 0</v>
      </c>
      <c r="G20" s="36"/>
      <c r="H20" s="36" t="str">
        <f>"Non applicables : "&amp;COUNTIF('Contrôles M365'!$G$10:$G$32,"Non applicable")</f>
        <v>Non applicables : 0</v>
      </c>
      <c r="I20" s="36"/>
    </row>
    <row r="21" spans="2:9" ht="12" customHeight="1" x14ac:dyDescent="0.25"/>
    <row r="22" spans="2:9" ht="21.95" customHeight="1" x14ac:dyDescent="0.25">
      <c r="B22" s="42" t="s">
        <v>18</v>
      </c>
      <c r="C22" s="42"/>
      <c r="D22" s="42"/>
      <c r="E22" s="42"/>
      <c r="F22" s="42"/>
      <c r="G22" s="42"/>
      <c r="H22" s="42"/>
      <c r="I22" s="42"/>
    </row>
    <row r="23" spans="2:9" ht="18" customHeight="1" x14ac:dyDescent="0.25">
      <c r="B23" s="41" t="s">
        <v>19</v>
      </c>
      <c r="C23" s="41"/>
      <c r="D23" s="41"/>
      <c r="E23" s="6" t="s">
        <v>20</v>
      </c>
      <c r="F23" s="6" t="s">
        <v>21</v>
      </c>
      <c r="G23" s="6" t="s">
        <v>22</v>
      </c>
      <c r="H23" s="6" t="s">
        <v>23</v>
      </c>
      <c r="I23" s="6" t="s">
        <v>24</v>
      </c>
    </row>
    <row r="24" spans="2:9" ht="20.100000000000001" customHeight="1" x14ac:dyDescent="0.25">
      <c r="B24" s="57" t="s">
        <v>25</v>
      </c>
      <c r="C24" s="57"/>
      <c r="D24" s="57"/>
      <c r="E24" s="7">
        <f>COUNTIF('Contrôles M365'!$G$10:$G$14,"Conforme")</f>
        <v>0</v>
      </c>
      <c r="F24" s="7">
        <f>COUNTIF('Contrôles M365'!$G$10:$G$14,"Partiel")</f>
        <v>0</v>
      </c>
      <c r="G24" s="7">
        <f>COUNTIF('Contrôles M365'!$G$10:$G$14,"Non conforme")</f>
        <v>0</v>
      </c>
      <c r="H24" s="7">
        <f>COUNTIF('Contrôles M365'!$G$10:$G$14,"Non évalué")</f>
        <v>5</v>
      </c>
      <c r="I24" s="8" t="str">
        <f>IFERROR((E24+0.5*F24)/(E24+F24+G24),"n.d.")</f>
        <v>n.d.</v>
      </c>
    </row>
    <row r="25" spans="2:9" ht="20.100000000000001" customHeight="1" x14ac:dyDescent="0.25">
      <c r="B25" s="57" t="s">
        <v>26</v>
      </c>
      <c r="C25" s="57"/>
      <c r="D25" s="57"/>
      <c r="E25" s="7">
        <f>COUNTIF('Contrôles M365'!$G$16:$G$20,"Conforme")</f>
        <v>0</v>
      </c>
      <c r="F25" s="7">
        <f>COUNTIF('Contrôles M365'!$G$16:$G$20,"Partiel")</f>
        <v>0</v>
      </c>
      <c r="G25" s="7">
        <f>COUNTIF('Contrôles M365'!$G$16:$G$20,"Non conforme")</f>
        <v>0</v>
      </c>
      <c r="H25" s="7">
        <f>COUNTIF('Contrôles M365'!$G$16:$G$20,"Non évalué")</f>
        <v>5</v>
      </c>
      <c r="I25" s="8" t="str">
        <f>IFERROR((E25+0.5*F25)/(E25+F25+G25),"n.d.")</f>
        <v>n.d.</v>
      </c>
    </row>
    <row r="26" spans="2:9" ht="20.100000000000001" customHeight="1" x14ac:dyDescent="0.25">
      <c r="B26" s="57" t="s">
        <v>27</v>
      </c>
      <c r="C26" s="57"/>
      <c r="D26" s="57"/>
      <c r="E26" s="7">
        <f>COUNTIF('Contrôles M365'!$G$22:$G$26,"Conforme")</f>
        <v>0</v>
      </c>
      <c r="F26" s="7">
        <f>COUNTIF('Contrôles M365'!$G$22:$G$26,"Partiel")</f>
        <v>0</v>
      </c>
      <c r="G26" s="7">
        <f>COUNTIF('Contrôles M365'!$G$22:$G$26,"Non conforme")</f>
        <v>0</v>
      </c>
      <c r="H26" s="7">
        <f>COUNTIF('Contrôles M365'!$G$22:$G$26,"Non évalué")</f>
        <v>5</v>
      </c>
      <c r="I26" s="8" t="str">
        <f>IFERROR((E26+0.5*F26)/(E26+F26+G26),"n.d.")</f>
        <v>n.d.</v>
      </c>
    </row>
    <row r="27" spans="2:9" ht="20.100000000000001" customHeight="1" x14ac:dyDescent="0.25">
      <c r="B27" s="57" t="s">
        <v>28</v>
      </c>
      <c r="C27" s="57"/>
      <c r="D27" s="57"/>
      <c r="E27" s="7">
        <f>COUNTIF('Contrôles M365'!$G$28:$G$32,"Conforme")</f>
        <v>0</v>
      </c>
      <c r="F27" s="7">
        <f>COUNTIF('Contrôles M365'!$G$28:$G$32,"Partiel")</f>
        <v>0</v>
      </c>
      <c r="G27" s="7">
        <f>COUNTIF('Contrôles M365'!$G$28:$G$32,"Non conforme")</f>
        <v>0</v>
      </c>
      <c r="H27" s="7">
        <f>COUNTIF('Contrôles M365'!$G$28:$G$32,"Non évalué")</f>
        <v>5</v>
      </c>
      <c r="I27" s="8" t="str">
        <f>IFERROR((E27+0.5*F27)/(E27+F27+G27),"n.d.")</f>
        <v>n.d.</v>
      </c>
    </row>
    <row r="28" spans="2:9" ht="20.100000000000001" customHeight="1" x14ac:dyDescent="0.25">
      <c r="B28" s="50" t="s">
        <v>29</v>
      </c>
      <c r="C28" s="50"/>
      <c r="D28" s="50"/>
      <c r="E28" s="9">
        <f>SUM(E24:E27)</f>
        <v>0</v>
      </c>
      <c r="F28" s="9">
        <f>SUM(F24:F27)</f>
        <v>0</v>
      </c>
      <c r="G28" s="9">
        <f>SUM(G24:G27)</f>
        <v>0</v>
      </c>
      <c r="H28" s="9">
        <f>SUM(H24:H27)</f>
        <v>20</v>
      </c>
      <c r="I28" s="10" t="str">
        <f>IFERROR((E28+0.5*F28)/(E28+F28+G28),"n.d.")</f>
        <v>n.d.</v>
      </c>
    </row>
    <row r="29" spans="2:9" ht="12" customHeight="1" x14ac:dyDescent="0.25"/>
    <row r="30" spans="2:9" ht="21.95" customHeight="1" x14ac:dyDescent="0.25">
      <c r="B30" s="42" t="s">
        <v>30</v>
      </c>
      <c r="C30" s="42"/>
      <c r="D30" s="42"/>
      <c r="E30" s="42"/>
      <c r="F30" s="42" t="s">
        <v>31</v>
      </c>
      <c r="G30" s="42"/>
      <c r="H30" s="42"/>
      <c r="I30" s="42"/>
    </row>
    <row r="31" spans="2:9" ht="18" customHeight="1" x14ac:dyDescent="0.25">
      <c r="B31" s="41" t="s">
        <v>32</v>
      </c>
      <c r="C31" s="41"/>
      <c r="D31" s="6" t="s">
        <v>22</v>
      </c>
      <c r="E31" s="6" t="s">
        <v>21</v>
      </c>
      <c r="F31" s="6" t="s">
        <v>24</v>
      </c>
      <c r="G31" s="41" t="s">
        <v>33</v>
      </c>
      <c r="H31" s="41"/>
      <c r="I31" s="41"/>
    </row>
    <row r="32" spans="2:9" ht="20.100000000000001" customHeight="1" x14ac:dyDescent="0.25">
      <c r="B32" s="66" t="s">
        <v>34</v>
      </c>
      <c r="C32" s="66"/>
      <c r="D32" s="7">
        <f>COUNTIFS('Contrôles M365'!$F$10:$F$32,"Immédiate",'Contrôles M365'!$G$10:$G$32,"Non conforme")</f>
        <v>0</v>
      </c>
      <c r="E32" s="7">
        <f>COUNTIFS('Contrôles M365'!$F$10:$F$32,"Immédiate",'Contrôles M365'!$G$10:$G$32,"Partiel")</f>
        <v>0</v>
      </c>
      <c r="F32" s="11" t="s">
        <v>35</v>
      </c>
      <c r="G32" s="45" t="s">
        <v>36</v>
      </c>
      <c r="H32" s="45"/>
      <c r="I32" s="45"/>
    </row>
    <row r="33" spans="2:9" ht="20.100000000000001" customHeight="1" x14ac:dyDescent="0.25">
      <c r="B33" s="62" t="s">
        <v>37</v>
      </c>
      <c r="C33" s="62"/>
      <c r="D33" s="7">
        <f>COUNTIFS('Contrôles M365'!$F$10:$F$32,"Court terme",'Contrôles M365'!$G$10:$G$32,"Non conforme")</f>
        <v>0</v>
      </c>
      <c r="E33" s="7">
        <f>COUNTIFS('Contrôles M365'!$F$10:$F$32,"Court terme",'Contrôles M365'!$G$10:$G$32,"Partiel")</f>
        <v>0</v>
      </c>
      <c r="F33" s="13" t="s">
        <v>38</v>
      </c>
      <c r="G33" s="45" t="s">
        <v>39</v>
      </c>
      <c r="H33" s="45"/>
      <c r="I33" s="45"/>
    </row>
    <row r="34" spans="2:9" ht="20.100000000000001" customHeight="1" x14ac:dyDescent="0.25">
      <c r="B34" s="58" t="s">
        <v>40</v>
      </c>
      <c r="C34" s="58"/>
      <c r="D34" s="7">
        <f>COUNTIFS('Contrôles M365'!$F$10:$F$32,"Moyen terme",'Contrôles M365'!$G$10:$G$32,"Non conforme")</f>
        <v>0</v>
      </c>
      <c r="E34" s="7">
        <f>COUNTIFS('Contrôles M365'!$F$10:$F$32,"Moyen terme",'Contrôles M365'!$G$10:$G$32,"Partiel")</f>
        <v>0</v>
      </c>
      <c r="F34" s="14" t="s">
        <v>41</v>
      </c>
      <c r="G34" s="45" t="s">
        <v>42</v>
      </c>
      <c r="H34" s="45"/>
      <c r="I34" s="45"/>
    </row>
    <row r="35" spans="2:9" ht="26.1" customHeight="1" x14ac:dyDescent="0.25">
      <c r="B35" s="50" t="s">
        <v>43</v>
      </c>
      <c r="C35" s="50"/>
      <c r="D35" s="9">
        <f>SUM(D32:D34)</f>
        <v>0</v>
      </c>
      <c r="E35" s="9">
        <f>SUM(E32:E34)</f>
        <v>0</v>
      </c>
      <c r="F35" s="63" t="s">
        <v>44</v>
      </c>
      <c r="G35" s="63"/>
      <c r="H35" s="63"/>
      <c r="I35" s="63"/>
    </row>
    <row r="36" spans="2:9" ht="12" customHeight="1" x14ac:dyDescent="0.25"/>
    <row r="37" spans="2:9" ht="21.95" customHeight="1" x14ac:dyDescent="0.25">
      <c r="B37" s="42" t="s">
        <v>45</v>
      </c>
      <c r="C37" s="42"/>
      <c r="D37" s="42"/>
      <c r="E37" s="42"/>
      <c r="F37" s="42"/>
      <c r="G37" s="42"/>
      <c r="H37" s="42"/>
      <c r="I37" s="42"/>
    </row>
    <row r="38" spans="2:9" ht="18" customHeight="1" x14ac:dyDescent="0.25">
      <c r="B38" s="48" t="s">
        <v>46</v>
      </c>
      <c r="C38" s="46" t="s">
        <v>47</v>
      </c>
      <c r="D38" s="46"/>
      <c r="E38" s="46"/>
      <c r="F38" s="46"/>
      <c r="G38" s="46"/>
      <c r="H38" s="46"/>
      <c r="I38" s="46"/>
    </row>
    <row r="39" spans="2:9" ht="18" customHeight="1" x14ac:dyDescent="0.25">
      <c r="B39" s="48"/>
      <c r="C39" s="43" t="s">
        <v>48</v>
      </c>
      <c r="D39" s="43"/>
      <c r="E39" s="43"/>
      <c r="F39" s="43"/>
      <c r="G39" s="43"/>
      <c r="H39" s="43"/>
      <c r="I39" s="43"/>
    </row>
    <row r="40" spans="2:9" ht="18" customHeight="1" x14ac:dyDescent="0.25">
      <c r="B40" s="48" t="s">
        <v>49</v>
      </c>
      <c r="C40" s="46" t="s">
        <v>50</v>
      </c>
      <c r="D40" s="46"/>
      <c r="E40" s="46"/>
      <c r="F40" s="46"/>
      <c r="G40" s="46"/>
      <c r="H40" s="46"/>
      <c r="I40" s="46"/>
    </row>
    <row r="41" spans="2:9" ht="18" customHeight="1" x14ac:dyDescent="0.25">
      <c r="B41" s="48"/>
      <c r="C41" s="43" t="s">
        <v>51</v>
      </c>
      <c r="D41" s="43"/>
      <c r="E41" s="43"/>
      <c r="F41" s="43"/>
      <c r="G41" s="43"/>
      <c r="H41" s="43"/>
      <c r="I41" s="43"/>
    </row>
    <row r="42" spans="2:9" ht="18" customHeight="1" x14ac:dyDescent="0.25">
      <c r="B42" s="48" t="s">
        <v>52</v>
      </c>
      <c r="C42" s="46" t="s">
        <v>53</v>
      </c>
      <c r="D42" s="46"/>
      <c r="E42" s="46"/>
      <c r="F42" s="46"/>
      <c r="G42" s="46"/>
      <c r="H42" s="46"/>
      <c r="I42" s="46"/>
    </row>
    <row r="43" spans="2:9" ht="18" customHeight="1" x14ac:dyDescent="0.25">
      <c r="B43" s="48"/>
      <c r="C43" s="43" t="s">
        <v>54</v>
      </c>
      <c r="D43" s="43"/>
      <c r="E43" s="43"/>
      <c r="F43" s="43"/>
      <c r="G43" s="43"/>
      <c r="H43" s="43"/>
      <c r="I43" s="43"/>
    </row>
    <row r="44" spans="2:9" ht="9.9499999999999993" customHeight="1" x14ac:dyDescent="0.25"/>
    <row r="45" spans="2:9" ht="27.95" customHeight="1" x14ac:dyDescent="0.25">
      <c r="B45" s="67" t="s">
        <v>55</v>
      </c>
      <c r="C45" s="67"/>
      <c r="D45" s="67"/>
      <c r="E45" s="67"/>
      <c r="F45" s="67"/>
      <c r="G45" s="67"/>
      <c r="H45" s="67"/>
      <c r="I45" s="67"/>
    </row>
    <row r="46" spans="2:9" ht="30" customHeight="1" x14ac:dyDescent="0.25">
      <c r="B46" s="49" t="s">
        <v>56</v>
      </c>
      <c r="C46" s="49"/>
      <c r="D46" s="49"/>
      <c r="E46" s="49"/>
      <c r="F46" s="49"/>
      <c r="G46" s="49"/>
      <c r="H46" s="49"/>
      <c r="I46" s="49"/>
    </row>
    <row r="47" spans="2:9" ht="21.95" customHeight="1" x14ac:dyDescent="0.25">
      <c r="B47" s="44" t="s">
        <v>57</v>
      </c>
      <c r="C47" s="44"/>
      <c r="D47" s="44"/>
      <c r="E47" s="44"/>
      <c r="F47" s="44"/>
      <c r="G47" s="44"/>
      <c r="H47" s="44"/>
      <c r="I47" s="44"/>
    </row>
  </sheetData>
  <mergeCells count="62">
    <mergeCell ref="C43:I43"/>
    <mergeCell ref="B27:D27"/>
    <mergeCell ref="B32:C32"/>
    <mergeCell ref="B45:I45"/>
    <mergeCell ref="B35:C35"/>
    <mergeCell ref="G3:J3"/>
    <mergeCell ref="B33:C33"/>
    <mergeCell ref="F35:I35"/>
    <mergeCell ref="B6:I6"/>
    <mergeCell ref="B20:C20"/>
    <mergeCell ref="H18:I18"/>
    <mergeCell ref="G2:J2"/>
    <mergeCell ref="B14:I14"/>
    <mergeCell ref="C42:I42"/>
    <mergeCell ref="B17:C17"/>
    <mergeCell ref="D17:E17"/>
    <mergeCell ref="B8:I8"/>
    <mergeCell ref="F17:G17"/>
    <mergeCell ref="B24:D24"/>
    <mergeCell ref="H17:I17"/>
    <mergeCell ref="G32:I32"/>
    <mergeCell ref="C13:E13"/>
    <mergeCell ref="B19:C19"/>
    <mergeCell ref="B34:C34"/>
    <mergeCell ref="G31:I31"/>
    <mergeCell ref="B10:I10"/>
    <mergeCell ref="B26:D26"/>
    <mergeCell ref="B47:I47"/>
    <mergeCell ref="B22:I22"/>
    <mergeCell ref="G34:I34"/>
    <mergeCell ref="B31:C31"/>
    <mergeCell ref="C38:I38"/>
    <mergeCell ref="B42:B43"/>
    <mergeCell ref="B46:I46"/>
    <mergeCell ref="B38:B39"/>
    <mergeCell ref="G33:I33"/>
    <mergeCell ref="B28:D28"/>
    <mergeCell ref="F30:I30"/>
    <mergeCell ref="B37:I37"/>
    <mergeCell ref="B40:B41"/>
    <mergeCell ref="B25:D25"/>
    <mergeCell ref="C41:I41"/>
    <mergeCell ref="C40:I40"/>
    <mergeCell ref="B23:D23"/>
    <mergeCell ref="B16:I16"/>
    <mergeCell ref="F19:G19"/>
    <mergeCell ref="B30:E30"/>
    <mergeCell ref="C39:I39"/>
    <mergeCell ref="B18:C18"/>
    <mergeCell ref="F20:G20"/>
    <mergeCell ref="F18:G18"/>
    <mergeCell ref="H19:I19"/>
    <mergeCell ref="D18:E18"/>
    <mergeCell ref="D20:E20"/>
    <mergeCell ref="H20:I20"/>
    <mergeCell ref="B7:I7"/>
    <mergeCell ref="G13:I13"/>
    <mergeCell ref="D19:E19"/>
    <mergeCell ref="C12:E12"/>
    <mergeCell ref="C11:E11"/>
    <mergeCell ref="G12:I12"/>
    <mergeCell ref="G11:I11"/>
  </mergeCells>
  <conditionalFormatting sqref="B18:C18">
    <cfRule type="expression" dxfId="13" priority="1">
      <formula>AND(ISNUMBER($B$18),$B$18&gt;=0.8)</formula>
    </cfRule>
    <cfRule type="expression" dxfId="12" priority="2">
      <formula>AND(ISNUMBER($B$18),$B$18&gt;=0.5,$B$18&lt;0.8)</formula>
    </cfRule>
    <cfRule type="expression" dxfId="11" priority="3">
      <formula>AND(ISNUMBER($B$18),$B$18&lt;0.5)</formula>
    </cfRule>
  </conditionalFormatting>
  <conditionalFormatting sqref="I24:I27">
    <cfRule type="dataBar" priority="4">
      <dataBar>
        <cfvo type="num" val="0"/>
        <cfvo type="num" val="1"/>
        <color rgb="FF277FC6"/>
      </dataBar>
    </cfRule>
  </conditionalFormatting>
  <dataValidations count="2">
    <dataValidation type="date" operator="greaterThan" allowBlank="1" showErrorMessage="1" errorTitle="Date" error="Saisissez une date (jj.mm.aaaa)." sqref="G12 G13" xr:uid="{00000000-0002-0000-0000-000000000000}">
      <formula1>36526</formula1>
    </dataValidation>
    <dataValidation type="list" allowBlank="1" showInputMessage="1" showErrorMessage="1" errorTitle="Licence" error="Choisissez une valeur dans la liste." promptTitle="Licence" prompt="Sélectionnez dans la liste." sqref="C13" xr:uid="{00000000-0002-0000-0000-000001000000}">
      <formula1>"Business Basic,Business Standard,Business Premium,Microsoft 365 E3,Microsoft 365 E5,Autre"</formula1>
    </dataValidation>
  </dataValidations>
  <hyperlinks>
    <hyperlink ref="B8" r:id="rId1" xr:uid="{00000000-0004-0000-0000-000000000000}"/>
    <hyperlink ref="B46" r:id="rId2" xr:uid="{00000000-0004-0000-0000-000001000000}"/>
  </hyperlinks>
  <printOptions horizontalCentered="1"/>
  <pageMargins left="0.4" right="0.4" top="0.75" bottom="0.6" header="0.25" footer="0.25"/>
  <pageSetup paperSize="9" scale="79" orientation="portrait" r:id="rId3"/>
  <headerFooter>
    <oddHeader>&amp;R&amp;"Arial,Regular"&amp;8 &amp;K5B6B7AChecklist sécurité Microsoft 365&amp;L&amp;G</oddHeader>
    <oddFooter>&amp;L&amp;"Arial,Regular"&amp;8 &amp;K5B6B7ASunitech · sunitech.ch&amp;C&amp;"Arial,Regular"&amp;8 &amp;K5B6B7A&amp;A&amp;R&amp;"Arial,Regular"&amp;8 &amp;K5B6B7APage &amp;P /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77FC6"/>
    <pageSetUpPr fitToPage="1"/>
  </sheetPr>
  <dimension ref="A1:L32"/>
  <sheetViews>
    <sheetView showGridLines="0" workbookViewId="0">
      <pane xSplit="2" ySplit="8" topLeftCell="C9" activePane="bottomRight" state="frozen"/>
      <selection pane="topRight"/>
      <selection pane="bottomLeft"/>
      <selection pane="bottomRight"/>
    </sheetView>
  </sheetViews>
  <sheetFormatPr defaultRowHeight="15" x14ac:dyDescent="0.25"/>
  <cols>
    <col min="1" max="1" width="6" customWidth="1"/>
    <col min="2" max="2" width="34" customWidth="1"/>
    <col min="3" max="3" width="40" customWidth="1"/>
    <col min="4" max="4" width="42" customWidth="1"/>
    <col min="5" max="5" width="24" customWidth="1"/>
    <col min="6" max="6" width="12" customWidth="1"/>
    <col min="7" max="7" width="13" customWidth="1"/>
    <col min="8" max="8" width="11" customWidth="1"/>
    <col min="9" max="9" width="16" customWidth="1"/>
    <col min="10" max="10" width="32" customWidth="1"/>
    <col min="11" max="11" width="11" customWidth="1"/>
    <col min="12" max="12" width="9" customWidth="1"/>
  </cols>
  <sheetData>
    <row r="1" spans="1:12" ht="18" customHeight="1" x14ac:dyDescent="0.25">
      <c r="A1" s="1"/>
      <c r="B1" s="1"/>
      <c r="C1" s="1"/>
      <c r="D1" s="1"/>
      <c r="E1" s="1"/>
      <c r="F1" s="1"/>
      <c r="G1" s="1"/>
      <c r="H1" s="1"/>
      <c r="I1" s="1"/>
      <c r="J1" s="1"/>
      <c r="K1" s="1"/>
      <c r="L1" s="1"/>
    </row>
    <row r="2" spans="1:12" ht="30" customHeight="1" x14ac:dyDescent="0.25">
      <c r="A2" s="1"/>
      <c r="B2" s="1"/>
      <c r="C2" s="1"/>
      <c r="D2" s="1"/>
      <c r="E2" s="1"/>
      <c r="F2" s="1"/>
      <c r="G2" s="1"/>
      <c r="H2" s="1"/>
      <c r="I2" s="52" t="s">
        <v>0</v>
      </c>
      <c r="J2" s="53"/>
      <c r="K2" s="53"/>
      <c r="L2" s="53"/>
    </row>
    <row r="3" spans="1:12" ht="18" customHeight="1" x14ac:dyDescent="0.25">
      <c r="A3" s="1"/>
      <c r="B3" s="1"/>
      <c r="C3" s="1"/>
      <c r="D3" s="1"/>
      <c r="E3" s="1"/>
      <c r="F3" s="1"/>
      <c r="G3" s="1"/>
      <c r="H3" s="1"/>
      <c r="I3" s="60" t="s">
        <v>58</v>
      </c>
      <c r="J3" s="61"/>
      <c r="K3" s="61"/>
      <c r="L3" s="61"/>
    </row>
    <row r="4" spans="1:12" ht="3.95" customHeight="1" x14ac:dyDescent="0.25">
      <c r="A4" s="2"/>
      <c r="B4" s="2"/>
      <c r="C4" s="2"/>
      <c r="D4" s="2"/>
      <c r="E4" s="2"/>
      <c r="F4" s="2"/>
      <c r="G4" s="2"/>
      <c r="H4" s="2"/>
      <c r="I4" s="2"/>
      <c r="J4" s="2"/>
      <c r="K4" s="2"/>
      <c r="L4" s="2"/>
    </row>
    <row r="5" spans="1:12" ht="9.9499999999999993" customHeight="1" x14ac:dyDescent="0.25"/>
    <row r="6" spans="1:12" ht="27.95" customHeight="1" x14ac:dyDescent="0.25">
      <c r="A6" s="72" t="s">
        <v>59</v>
      </c>
      <c r="B6" s="72"/>
      <c r="C6" s="72"/>
      <c r="D6" s="72"/>
      <c r="E6" s="72"/>
      <c r="F6" s="72"/>
      <c r="G6" s="72"/>
      <c r="H6" s="72"/>
      <c r="I6" s="72"/>
      <c r="J6" s="69" t="str">
        <f>IF((COUNTIF($G$10:$G$32,"Conforme")+COUNTIF($G$10:$G$32,"Partiel")+COUNTIF($G$10:$G$32,"Non conforme"))=0,"Score : à évaluer","Score : "&amp;TEXT((COUNTIF($G$10:$G$32,"Conforme")+0.5*COUNTIF($G$10:$G$32,"Partiel"))/(COUNTIF($G$10:$G$32,"Conforme")+COUNTIF($G$10:$G$32,"Partiel")+COUNTIF($G$10:$G$32,"Non conforme")),"0%"))</f>
        <v>Score : à évaluer</v>
      </c>
      <c r="K6" s="69"/>
      <c r="L6" s="69"/>
    </row>
    <row r="7" spans="1:12" ht="20.100000000000001" customHeight="1" x14ac:dyDescent="0.25">
      <c r="A7" s="71" t="s">
        <v>60</v>
      </c>
      <c r="B7" s="71"/>
      <c r="C7" s="71"/>
      <c r="D7" s="71"/>
      <c r="E7" s="71"/>
      <c r="F7" s="71"/>
      <c r="G7" s="71"/>
      <c r="H7" s="71"/>
      <c r="I7" s="71"/>
      <c r="J7" s="71"/>
      <c r="K7" s="70" t="s">
        <v>61</v>
      </c>
      <c r="L7" s="70"/>
    </row>
    <row r="8" spans="1:12" ht="32.1" customHeight="1" x14ac:dyDescent="0.25">
      <c r="A8" s="15" t="s">
        <v>62</v>
      </c>
      <c r="B8" s="16" t="s">
        <v>63</v>
      </c>
      <c r="C8" s="16" t="s">
        <v>64</v>
      </c>
      <c r="D8" s="16" t="s">
        <v>65</v>
      </c>
      <c r="E8" s="16" t="s">
        <v>66</v>
      </c>
      <c r="F8" s="15" t="s">
        <v>32</v>
      </c>
      <c r="G8" s="17" t="s">
        <v>67</v>
      </c>
      <c r="H8" s="17" t="s">
        <v>68</v>
      </c>
      <c r="I8" s="18" t="s">
        <v>69</v>
      </c>
      <c r="J8" s="18" t="s">
        <v>70</v>
      </c>
      <c r="K8" s="17" t="s">
        <v>71</v>
      </c>
      <c r="L8" s="15" t="s">
        <v>72</v>
      </c>
    </row>
    <row r="9" spans="1:12" ht="21.95" customHeight="1" x14ac:dyDescent="0.25">
      <c r="A9" s="68" t="s">
        <v>73</v>
      </c>
      <c r="B9" s="68"/>
      <c r="C9" s="68"/>
      <c r="D9" s="68"/>
      <c r="E9" s="68"/>
      <c r="F9" s="68"/>
      <c r="G9" s="68"/>
      <c r="H9" s="68"/>
      <c r="I9" s="68"/>
      <c r="J9" s="68"/>
      <c r="K9" s="68"/>
      <c r="L9" s="68"/>
    </row>
    <row r="10" spans="1:12" ht="69.95" customHeight="1" x14ac:dyDescent="0.25">
      <c r="A10" s="19" t="s">
        <v>74</v>
      </c>
      <c r="B10" s="20" t="s">
        <v>75</v>
      </c>
      <c r="C10" s="12" t="s">
        <v>76</v>
      </c>
      <c r="D10" s="12" t="s">
        <v>77</v>
      </c>
      <c r="E10" s="12" t="s">
        <v>78</v>
      </c>
      <c r="F10" s="7" t="s">
        <v>79</v>
      </c>
      <c r="G10" s="7" t="s">
        <v>80</v>
      </c>
      <c r="H10" s="21"/>
      <c r="I10" s="12"/>
      <c r="J10" s="12"/>
      <c r="K10" s="21"/>
      <c r="L10" s="22" t="s">
        <v>81</v>
      </c>
    </row>
    <row r="11" spans="1:12" ht="69.95" customHeight="1" x14ac:dyDescent="0.25">
      <c r="A11" s="23" t="s">
        <v>82</v>
      </c>
      <c r="B11" s="24" t="s">
        <v>83</v>
      </c>
      <c r="C11" s="25" t="s">
        <v>84</v>
      </c>
      <c r="D11" s="25" t="s">
        <v>85</v>
      </c>
      <c r="E11" s="25" t="s">
        <v>86</v>
      </c>
      <c r="F11" s="26" t="s">
        <v>79</v>
      </c>
      <c r="G11" s="26" t="s">
        <v>80</v>
      </c>
      <c r="H11" s="27"/>
      <c r="I11" s="25"/>
      <c r="J11" s="25"/>
      <c r="K11" s="27"/>
      <c r="L11" s="28" t="s">
        <v>81</v>
      </c>
    </row>
    <row r="12" spans="1:12" ht="69.95" customHeight="1" x14ac:dyDescent="0.25">
      <c r="A12" s="19" t="s">
        <v>87</v>
      </c>
      <c r="B12" s="20" t="s">
        <v>88</v>
      </c>
      <c r="C12" s="12" t="s">
        <v>89</v>
      </c>
      <c r="D12" s="12" t="s">
        <v>90</v>
      </c>
      <c r="E12" s="12" t="s">
        <v>91</v>
      </c>
      <c r="F12" s="7" t="s">
        <v>79</v>
      </c>
      <c r="G12" s="7" t="s">
        <v>80</v>
      </c>
      <c r="H12" s="21"/>
      <c r="I12" s="12"/>
      <c r="J12" s="12"/>
      <c r="K12" s="21"/>
      <c r="L12" s="22" t="s">
        <v>81</v>
      </c>
    </row>
    <row r="13" spans="1:12" ht="57.95" customHeight="1" x14ac:dyDescent="0.25">
      <c r="A13" s="23" t="s">
        <v>92</v>
      </c>
      <c r="B13" s="24" t="s">
        <v>93</v>
      </c>
      <c r="C13" s="25" t="s">
        <v>94</v>
      </c>
      <c r="D13" s="25" t="s">
        <v>95</v>
      </c>
      <c r="E13" s="25" t="s">
        <v>96</v>
      </c>
      <c r="F13" s="26" t="s">
        <v>79</v>
      </c>
      <c r="G13" s="26" t="s">
        <v>80</v>
      </c>
      <c r="H13" s="27"/>
      <c r="I13" s="25"/>
      <c r="J13" s="25"/>
      <c r="K13" s="27"/>
      <c r="L13" s="28" t="s">
        <v>81</v>
      </c>
    </row>
    <row r="14" spans="1:12" ht="57.95" customHeight="1" x14ac:dyDescent="0.25">
      <c r="A14" s="19" t="s">
        <v>97</v>
      </c>
      <c r="B14" s="20" t="s">
        <v>98</v>
      </c>
      <c r="C14" s="12" t="s">
        <v>99</v>
      </c>
      <c r="D14" s="12" t="s">
        <v>100</v>
      </c>
      <c r="E14" s="12" t="s">
        <v>101</v>
      </c>
      <c r="F14" s="7" t="s">
        <v>79</v>
      </c>
      <c r="G14" s="7" t="s">
        <v>80</v>
      </c>
      <c r="H14" s="21"/>
      <c r="I14" s="12"/>
      <c r="J14" s="12"/>
      <c r="K14" s="21"/>
      <c r="L14" s="22" t="s">
        <v>81</v>
      </c>
    </row>
    <row r="15" spans="1:12" ht="21.95" customHeight="1" x14ac:dyDescent="0.25">
      <c r="A15" s="68" t="s">
        <v>102</v>
      </c>
      <c r="B15" s="68"/>
      <c r="C15" s="68"/>
      <c r="D15" s="68"/>
      <c r="E15" s="68"/>
      <c r="F15" s="68"/>
      <c r="G15" s="68"/>
      <c r="H15" s="68"/>
      <c r="I15" s="68"/>
      <c r="J15" s="68"/>
      <c r="K15" s="68"/>
      <c r="L15" s="68"/>
    </row>
    <row r="16" spans="1:12" ht="69.95" customHeight="1" x14ac:dyDescent="0.25">
      <c r="A16" s="19" t="s">
        <v>103</v>
      </c>
      <c r="B16" s="20" t="s">
        <v>104</v>
      </c>
      <c r="C16" s="12" t="s">
        <v>105</v>
      </c>
      <c r="D16" s="12" t="s">
        <v>106</v>
      </c>
      <c r="E16" s="12" t="s">
        <v>107</v>
      </c>
      <c r="F16" s="7" t="s">
        <v>79</v>
      </c>
      <c r="G16" s="7" t="s">
        <v>80</v>
      </c>
      <c r="H16" s="21"/>
      <c r="I16" s="12"/>
      <c r="J16" s="12"/>
      <c r="K16" s="21"/>
      <c r="L16" s="22" t="s">
        <v>81</v>
      </c>
    </row>
    <row r="17" spans="1:12" ht="69.95" customHeight="1" x14ac:dyDescent="0.25">
      <c r="A17" s="23" t="s">
        <v>108</v>
      </c>
      <c r="B17" s="24" t="s">
        <v>109</v>
      </c>
      <c r="C17" s="25" t="s">
        <v>110</v>
      </c>
      <c r="D17" s="25" t="s">
        <v>111</v>
      </c>
      <c r="E17" s="25" t="s">
        <v>112</v>
      </c>
      <c r="F17" s="26" t="s">
        <v>79</v>
      </c>
      <c r="G17" s="26" t="s">
        <v>80</v>
      </c>
      <c r="H17" s="27"/>
      <c r="I17" s="25"/>
      <c r="J17" s="25"/>
      <c r="K17" s="27"/>
      <c r="L17" s="28" t="s">
        <v>81</v>
      </c>
    </row>
    <row r="18" spans="1:12" ht="57.95" customHeight="1" x14ac:dyDescent="0.25">
      <c r="A18" s="19" t="s">
        <v>113</v>
      </c>
      <c r="B18" s="20" t="s">
        <v>114</v>
      </c>
      <c r="C18" s="12" t="s">
        <v>115</v>
      </c>
      <c r="D18" s="12" t="s">
        <v>116</v>
      </c>
      <c r="E18" s="12" t="s">
        <v>117</v>
      </c>
      <c r="F18" s="7" t="s">
        <v>118</v>
      </c>
      <c r="G18" s="7" t="s">
        <v>80</v>
      </c>
      <c r="H18" s="21"/>
      <c r="I18" s="12"/>
      <c r="J18" s="12"/>
      <c r="K18" s="21"/>
      <c r="L18" s="22" t="s">
        <v>81</v>
      </c>
    </row>
    <row r="19" spans="1:12" ht="81.95" customHeight="1" x14ac:dyDescent="0.25">
      <c r="A19" s="23" t="s">
        <v>119</v>
      </c>
      <c r="B19" s="24" t="s">
        <v>120</v>
      </c>
      <c r="C19" s="25" t="s">
        <v>121</v>
      </c>
      <c r="D19" s="25" t="s">
        <v>122</v>
      </c>
      <c r="E19" s="25" t="s">
        <v>123</v>
      </c>
      <c r="F19" s="26" t="s">
        <v>118</v>
      </c>
      <c r="G19" s="26" t="s">
        <v>80</v>
      </c>
      <c r="H19" s="27"/>
      <c r="I19" s="25"/>
      <c r="J19" s="25"/>
      <c r="K19" s="27"/>
      <c r="L19" s="28" t="s">
        <v>81</v>
      </c>
    </row>
    <row r="20" spans="1:12" ht="69.95" customHeight="1" x14ac:dyDescent="0.25">
      <c r="A20" s="19" t="s">
        <v>124</v>
      </c>
      <c r="B20" s="20" t="s">
        <v>125</v>
      </c>
      <c r="C20" s="12" t="s">
        <v>126</v>
      </c>
      <c r="D20" s="12" t="s">
        <v>127</v>
      </c>
      <c r="E20" s="12" t="s">
        <v>128</v>
      </c>
      <c r="F20" s="7" t="s">
        <v>118</v>
      </c>
      <c r="G20" s="7" t="s">
        <v>80</v>
      </c>
      <c r="H20" s="21"/>
      <c r="I20" s="12"/>
      <c r="J20" s="12"/>
      <c r="K20" s="21"/>
      <c r="L20" s="22" t="s">
        <v>81</v>
      </c>
    </row>
    <row r="21" spans="1:12" ht="21.95" customHeight="1" x14ac:dyDescent="0.25">
      <c r="A21" s="68" t="s">
        <v>129</v>
      </c>
      <c r="B21" s="68"/>
      <c r="C21" s="68"/>
      <c r="D21" s="68"/>
      <c r="E21" s="68"/>
      <c r="F21" s="68"/>
      <c r="G21" s="68"/>
      <c r="H21" s="68"/>
      <c r="I21" s="68"/>
      <c r="J21" s="68"/>
      <c r="K21" s="68"/>
      <c r="L21" s="68"/>
    </row>
    <row r="22" spans="1:12" ht="69.95" customHeight="1" x14ac:dyDescent="0.25">
      <c r="A22" s="19" t="s">
        <v>130</v>
      </c>
      <c r="B22" s="20" t="s">
        <v>131</v>
      </c>
      <c r="C22" s="12" t="s">
        <v>132</v>
      </c>
      <c r="D22" s="12" t="s">
        <v>133</v>
      </c>
      <c r="E22" s="12" t="s">
        <v>134</v>
      </c>
      <c r="F22" s="7" t="s">
        <v>135</v>
      </c>
      <c r="G22" s="7" t="s">
        <v>80</v>
      </c>
      <c r="H22" s="21"/>
      <c r="I22" s="12"/>
      <c r="J22" s="12"/>
      <c r="K22" s="21"/>
      <c r="L22" s="22" t="s">
        <v>81</v>
      </c>
    </row>
    <row r="23" spans="1:12" ht="69.95" customHeight="1" x14ac:dyDescent="0.25">
      <c r="A23" s="23" t="s">
        <v>136</v>
      </c>
      <c r="B23" s="24" t="s">
        <v>137</v>
      </c>
      <c r="C23" s="25" t="s">
        <v>138</v>
      </c>
      <c r="D23" s="25" t="s">
        <v>139</v>
      </c>
      <c r="E23" s="25" t="s">
        <v>140</v>
      </c>
      <c r="F23" s="26" t="s">
        <v>135</v>
      </c>
      <c r="G23" s="26" t="s">
        <v>80</v>
      </c>
      <c r="H23" s="27"/>
      <c r="I23" s="25"/>
      <c r="J23" s="25"/>
      <c r="K23" s="27"/>
      <c r="L23" s="28" t="s">
        <v>81</v>
      </c>
    </row>
    <row r="24" spans="1:12" ht="69.95" customHeight="1" x14ac:dyDescent="0.25">
      <c r="A24" s="19" t="s">
        <v>141</v>
      </c>
      <c r="B24" s="20" t="s">
        <v>142</v>
      </c>
      <c r="C24" s="12" t="s">
        <v>143</v>
      </c>
      <c r="D24" s="12" t="s">
        <v>144</v>
      </c>
      <c r="E24" s="12" t="s">
        <v>145</v>
      </c>
      <c r="F24" s="7" t="s">
        <v>135</v>
      </c>
      <c r="G24" s="7" t="s">
        <v>80</v>
      </c>
      <c r="H24" s="21"/>
      <c r="I24" s="12"/>
      <c r="J24" s="12"/>
      <c r="K24" s="21"/>
      <c r="L24" s="22" t="s">
        <v>81</v>
      </c>
    </row>
    <row r="25" spans="1:12" ht="69.95" customHeight="1" x14ac:dyDescent="0.25">
      <c r="A25" s="23" t="s">
        <v>146</v>
      </c>
      <c r="B25" s="24" t="s">
        <v>147</v>
      </c>
      <c r="C25" s="25" t="s">
        <v>148</v>
      </c>
      <c r="D25" s="25" t="s">
        <v>149</v>
      </c>
      <c r="E25" s="25" t="s">
        <v>150</v>
      </c>
      <c r="F25" s="26" t="s">
        <v>79</v>
      </c>
      <c r="G25" s="26" t="s">
        <v>80</v>
      </c>
      <c r="H25" s="27"/>
      <c r="I25" s="25"/>
      <c r="J25" s="25"/>
      <c r="K25" s="27"/>
      <c r="L25" s="28" t="s">
        <v>81</v>
      </c>
    </row>
    <row r="26" spans="1:12" ht="69.95" customHeight="1" x14ac:dyDescent="0.25">
      <c r="A26" s="19" t="s">
        <v>151</v>
      </c>
      <c r="B26" s="20" t="s">
        <v>152</v>
      </c>
      <c r="C26" s="12" t="s">
        <v>153</v>
      </c>
      <c r="D26" s="12" t="s">
        <v>154</v>
      </c>
      <c r="E26" s="12" t="s">
        <v>155</v>
      </c>
      <c r="F26" s="7" t="s">
        <v>79</v>
      </c>
      <c r="G26" s="7" t="s">
        <v>80</v>
      </c>
      <c r="H26" s="21"/>
      <c r="I26" s="12"/>
      <c r="J26" s="12"/>
      <c r="K26" s="21"/>
      <c r="L26" s="22" t="s">
        <v>81</v>
      </c>
    </row>
    <row r="27" spans="1:12" ht="21.95" customHeight="1" x14ac:dyDescent="0.25">
      <c r="A27" s="68" t="s">
        <v>156</v>
      </c>
      <c r="B27" s="68"/>
      <c r="C27" s="68"/>
      <c r="D27" s="68"/>
      <c r="E27" s="68"/>
      <c r="F27" s="68"/>
      <c r="G27" s="68"/>
      <c r="H27" s="68"/>
      <c r="I27" s="68"/>
      <c r="J27" s="68"/>
      <c r="K27" s="68"/>
      <c r="L27" s="68"/>
    </row>
    <row r="28" spans="1:12" ht="69.95" customHeight="1" x14ac:dyDescent="0.25">
      <c r="A28" s="19" t="s">
        <v>157</v>
      </c>
      <c r="B28" s="20" t="s">
        <v>158</v>
      </c>
      <c r="C28" s="12" t="s">
        <v>159</v>
      </c>
      <c r="D28" s="12" t="s">
        <v>160</v>
      </c>
      <c r="E28" s="12" t="s">
        <v>161</v>
      </c>
      <c r="F28" s="7" t="s">
        <v>118</v>
      </c>
      <c r="G28" s="7" t="s">
        <v>80</v>
      </c>
      <c r="H28" s="21"/>
      <c r="I28" s="12"/>
      <c r="J28" s="12"/>
      <c r="K28" s="21"/>
      <c r="L28" s="22" t="s">
        <v>81</v>
      </c>
    </row>
    <row r="29" spans="1:12" ht="69.95" customHeight="1" x14ac:dyDescent="0.25">
      <c r="A29" s="23" t="s">
        <v>162</v>
      </c>
      <c r="B29" s="24" t="s">
        <v>163</v>
      </c>
      <c r="C29" s="25" t="s">
        <v>164</v>
      </c>
      <c r="D29" s="25" t="s">
        <v>165</v>
      </c>
      <c r="E29" s="25" t="s">
        <v>166</v>
      </c>
      <c r="F29" s="26" t="s">
        <v>118</v>
      </c>
      <c r="G29" s="26" t="s">
        <v>80</v>
      </c>
      <c r="H29" s="27"/>
      <c r="I29" s="25"/>
      <c r="J29" s="25"/>
      <c r="K29" s="27"/>
      <c r="L29" s="28" t="s">
        <v>81</v>
      </c>
    </row>
    <row r="30" spans="1:12" ht="57.95" customHeight="1" x14ac:dyDescent="0.25">
      <c r="A30" s="19" t="s">
        <v>167</v>
      </c>
      <c r="B30" s="20" t="s">
        <v>168</v>
      </c>
      <c r="C30" s="12" t="s">
        <v>169</v>
      </c>
      <c r="D30" s="12" t="s">
        <v>170</v>
      </c>
      <c r="E30" s="12" t="s">
        <v>171</v>
      </c>
      <c r="F30" s="7" t="s">
        <v>118</v>
      </c>
      <c r="G30" s="7" t="s">
        <v>80</v>
      </c>
      <c r="H30" s="21"/>
      <c r="I30" s="12"/>
      <c r="J30" s="12"/>
      <c r="K30" s="21"/>
      <c r="L30" s="22" t="s">
        <v>81</v>
      </c>
    </row>
    <row r="31" spans="1:12" ht="57.95" customHeight="1" x14ac:dyDescent="0.25">
      <c r="A31" s="23" t="s">
        <v>172</v>
      </c>
      <c r="B31" s="24" t="s">
        <v>173</v>
      </c>
      <c r="C31" s="25" t="s">
        <v>174</v>
      </c>
      <c r="D31" s="25" t="s">
        <v>175</v>
      </c>
      <c r="E31" s="25" t="s">
        <v>176</v>
      </c>
      <c r="F31" s="26" t="s">
        <v>118</v>
      </c>
      <c r="G31" s="26" t="s">
        <v>80</v>
      </c>
      <c r="H31" s="27"/>
      <c r="I31" s="25"/>
      <c r="J31" s="25"/>
      <c r="K31" s="27"/>
      <c r="L31" s="28" t="s">
        <v>81</v>
      </c>
    </row>
    <row r="32" spans="1:12" ht="57.95" customHeight="1" x14ac:dyDescent="0.25">
      <c r="A32" s="19" t="s">
        <v>177</v>
      </c>
      <c r="B32" s="20" t="s">
        <v>178</v>
      </c>
      <c r="C32" s="12" t="s">
        <v>179</v>
      </c>
      <c r="D32" s="12" t="s">
        <v>180</v>
      </c>
      <c r="E32" s="12" t="s">
        <v>181</v>
      </c>
      <c r="F32" s="7" t="s">
        <v>135</v>
      </c>
      <c r="G32" s="7" t="s">
        <v>80</v>
      </c>
      <c r="H32" s="21"/>
      <c r="I32" s="12"/>
      <c r="J32" s="12"/>
      <c r="K32" s="21"/>
      <c r="L32" s="22" t="s">
        <v>81</v>
      </c>
    </row>
  </sheetData>
  <mergeCells count="10">
    <mergeCell ref="I2:L2"/>
    <mergeCell ref="A9:L9"/>
    <mergeCell ref="A21:L21"/>
    <mergeCell ref="A27:L27"/>
    <mergeCell ref="J6:L6"/>
    <mergeCell ref="K7:L7"/>
    <mergeCell ref="A15:L15"/>
    <mergeCell ref="I3:L3"/>
    <mergeCell ref="A7:J7"/>
    <mergeCell ref="A6:I6"/>
  </mergeCells>
  <conditionalFormatting sqref="F10:F32">
    <cfRule type="expression" dxfId="10" priority="5">
      <formula>$F10="Immédiate"</formula>
    </cfRule>
    <cfRule type="expression" dxfId="9" priority="6">
      <formula>$F10="Court terme"</formula>
    </cfRule>
    <cfRule type="expression" dxfId="8" priority="7">
      <formula>$F10="Moyen terme"</formula>
    </cfRule>
  </conditionalFormatting>
  <conditionalFormatting sqref="G10:G32">
    <cfRule type="expression" dxfId="7" priority="1">
      <formula>$G10="Conforme"</formula>
    </cfRule>
    <cfRule type="expression" dxfId="6" priority="2">
      <formula>$G10="Partiel"</formula>
    </cfRule>
    <cfRule type="expression" dxfId="5" priority="3">
      <formula>$G10="Non conforme"</formula>
    </cfRule>
    <cfRule type="expression" dxfId="4" priority="4">
      <formula>$G10="Non applicable"</formula>
    </cfRule>
  </conditionalFormatting>
  <conditionalFormatting sqref="K10:K32">
    <cfRule type="expression" dxfId="3" priority="8">
      <formula>AND($K10&lt;&gt;"",$K10&lt;TODAY(),$G10&lt;&gt;"Conforme",$G10&lt;&gt;"Non applicable")</formula>
    </cfRule>
  </conditionalFormatting>
  <dataValidations count="3">
    <dataValidation type="list" allowBlank="1" showInputMessage="1" showErrorMessage="1" errorTitle="Résultat" error="Choisissez une valeur dans la liste." promptTitle="Résultat" prompt="Sélectionnez dans la liste." sqref="G10:G14 G16:G20 G22:G26 G28:G32" xr:uid="{00000000-0002-0000-0100-000000000000}">
      <formula1>"Non évalué,Conforme,Partiel,Non conforme,Non applicable"</formula1>
    </dataValidation>
    <dataValidation type="list" allowBlank="1" showInputMessage="1" showErrorMessage="1" errorTitle="Priorité" error="Choisissez une valeur dans la liste." promptTitle="Priorité" prompt="Sélectionnez dans la liste." sqref="F10:F14 F16:F20 F22:F26 F28:F32" xr:uid="{00000000-0002-0000-0100-000001000000}">
      <formula1>"Immédiate,Court terme,Moyen terme"</formula1>
    </dataValidation>
    <dataValidation type="date" operator="greaterThan" allowBlank="1" showErrorMessage="1" errorTitle="Date" error="Saisissez une date (jj.mm.aaaa)." sqref="H10:H14 H16:H20 H22:H26 H28:H32 K10:K14 K16:K20 K22:K26 K28:K32" xr:uid="{00000000-0002-0000-0100-000002000000}">
      <formula1>36526</formula1>
    </dataValidation>
  </dataValidations>
  <hyperlinks>
    <hyperlink ref="L10" r:id="rId1" xr:uid="{00000000-0004-0000-0100-000000000000}"/>
    <hyperlink ref="L11" r:id="rId2" xr:uid="{00000000-0004-0000-0100-000001000000}"/>
    <hyperlink ref="L12" r:id="rId3" xr:uid="{00000000-0004-0000-0100-000002000000}"/>
    <hyperlink ref="L13" r:id="rId4" xr:uid="{00000000-0004-0000-0100-000003000000}"/>
    <hyperlink ref="L14" r:id="rId5" xr:uid="{00000000-0004-0000-0100-000004000000}"/>
    <hyperlink ref="L16" r:id="rId6" xr:uid="{00000000-0004-0000-0100-000005000000}"/>
    <hyperlink ref="L17" r:id="rId7" xr:uid="{00000000-0004-0000-0100-000006000000}"/>
    <hyperlink ref="L18" r:id="rId8" xr:uid="{00000000-0004-0000-0100-000007000000}"/>
    <hyperlink ref="L19" r:id="rId9" xr:uid="{00000000-0004-0000-0100-000008000000}"/>
    <hyperlink ref="L20" r:id="rId10" xr:uid="{00000000-0004-0000-0100-000009000000}"/>
    <hyperlink ref="L22" r:id="rId11" xr:uid="{00000000-0004-0000-0100-00000A000000}"/>
    <hyperlink ref="L23" r:id="rId12" xr:uid="{00000000-0004-0000-0100-00000B000000}"/>
    <hyperlink ref="L24" r:id="rId13" xr:uid="{00000000-0004-0000-0100-00000C000000}"/>
    <hyperlink ref="L25" r:id="rId14" xr:uid="{00000000-0004-0000-0100-00000D000000}"/>
    <hyperlink ref="L26" r:id="rId15" xr:uid="{00000000-0004-0000-0100-00000E000000}"/>
    <hyperlink ref="L28" r:id="rId16" xr:uid="{00000000-0004-0000-0100-00000F000000}"/>
    <hyperlink ref="L29" r:id="rId17" xr:uid="{00000000-0004-0000-0100-000010000000}"/>
    <hyperlink ref="L30" r:id="rId18" xr:uid="{00000000-0004-0000-0100-000011000000}"/>
    <hyperlink ref="L31" r:id="rId19" xr:uid="{00000000-0004-0000-0100-000012000000}"/>
    <hyperlink ref="L32" r:id="rId20" xr:uid="{00000000-0004-0000-0100-000013000000}"/>
  </hyperlinks>
  <printOptions horizontalCentered="1"/>
  <pageMargins left="0.4" right="0.4" top="0.75" bottom="0.6" header="0.25" footer="0.25"/>
  <pageSetup paperSize="9" scale="55" fitToHeight="0" orientation="landscape" r:id="rId21"/>
  <headerFooter>
    <oddHeader>&amp;R&amp;"Arial,Regular"&amp;8 &amp;K5B6B7AChecklist sécurité Microsoft 365&amp;L&amp;G</oddHeader>
    <oddFooter>&amp;L&amp;"Arial,Regular"&amp;8 &amp;K5B6B7ASunitech · sunitech.ch&amp;C&amp;"Arial,Regular"&amp;8 &amp;K5B6B7A&amp;A&amp;R&amp;"Arial,Regular"&amp;8 &amp;K5B6B7APage &amp;P / &amp;N</oddFooter>
  </headerFooter>
  <rowBreaks count="1" manualBreakCount="1">
    <brk id="20" max="16383" man="1"/>
  </rowBreaks>
  <drawing r:id="rId22"/>
  <legacyDrawingHF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77FC6"/>
    <pageSetUpPr fitToPage="1"/>
  </sheetPr>
  <dimension ref="A1:G31"/>
  <sheetViews>
    <sheetView showGridLines="0" workbookViewId="0">
      <pane ySplit="8" topLeftCell="A9" activePane="bottomLeft" state="frozen"/>
      <selection pane="bottomLeft"/>
    </sheetView>
  </sheetViews>
  <sheetFormatPr defaultRowHeight="15" x14ac:dyDescent="0.25"/>
  <cols>
    <col min="1" max="1" width="6" customWidth="1"/>
    <col min="2" max="2" width="30" customWidth="1"/>
    <col min="3" max="3" width="70" customWidth="1"/>
    <col min="4" max="4" width="13" customWidth="1"/>
    <col min="5" max="5" width="15" customWidth="1"/>
    <col min="6" max="6" width="16" customWidth="1"/>
    <col min="7" max="7" width="40" customWidth="1"/>
  </cols>
  <sheetData>
    <row r="1" spans="1:7" ht="18" customHeight="1" x14ac:dyDescent="0.25">
      <c r="A1" s="1"/>
      <c r="B1" s="1"/>
      <c r="C1" s="1"/>
      <c r="D1" s="1"/>
      <c r="E1" s="1"/>
      <c r="F1" s="1"/>
      <c r="G1" s="1"/>
    </row>
    <row r="2" spans="1:7" ht="30" customHeight="1" x14ac:dyDescent="0.25">
      <c r="A2" s="1"/>
      <c r="B2" s="1"/>
      <c r="C2" s="1"/>
      <c r="D2" s="52" t="s">
        <v>0</v>
      </c>
      <c r="E2" s="53"/>
      <c r="F2" s="53"/>
      <c r="G2" s="53"/>
    </row>
    <row r="3" spans="1:7" ht="18" customHeight="1" x14ac:dyDescent="0.25">
      <c r="A3" s="1"/>
      <c r="B3" s="1"/>
      <c r="C3" s="1"/>
      <c r="D3" s="60" t="s">
        <v>182</v>
      </c>
      <c r="E3" s="61"/>
      <c r="F3" s="61"/>
      <c r="G3" s="61"/>
    </row>
    <row r="4" spans="1:7" ht="3.95" customHeight="1" x14ac:dyDescent="0.25">
      <c r="A4" s="2"/>
      <c r="B4" s="2"/>
      <c r="C4" s="2"/>
      <c r="D4" s="2"/>
      <c r="E4" s="2"/>
      <c r="F4" s="2"/>
      <c r="G4" s="2"/>
    </row>
    <row r="5" spans="1:7" ht="9.9499999999999993" customHeight="1" x14ac:dyDescent="0.25"/>
    <row r="6" spans="1:7" ht="27.95" customHeight="1" x14ac:dyDescent="0.25">
      <c r="A6" s="72" t="s">
        <v>183</v>
      </c>
      <c r="B6" s="72"/>
      <c r="C6" s="72"/>
      <c r="D6" s="72"/>
      <c r="E6" s="69" t="str">
        <f>"Étapes réalisées : "&amp;COUNTIF(D9:D18,"Fait")&amp;" / 10"</f>
        <v>Étapes réalisées : 0 / 10</v>
      </c>
      <c r="F6" s="69"/>
      <c r="G6" s="69"/>
    </row>
    <row r="7" spans="1:7" ht="20.100000000000001" customHeight="1" x14ac:dyDescent="0.25">
      <c r="A7" s="71" t="s">
        <v>184</v>
      </c>
      <c r="B7" s="71"/>
      <c r="C7" s="71"/>
      <c r="D7" s="71"/>
      <c r="E7" s="71"/>
      <c r="F7" s="70" t="s">
        <v>61</v>
      </c>
      <c r="G7" s="70"/>
    </row>
    <row r="8" spans="1:7" ht="32.1" customHeight="1" x14ac:dyDescent="0.25">
      <c r="A8" s="15" t="s">
        <v>185</v>
      </c>
      <c r="B8" s="16" t="s">
        <v>186</v>
      </c>
      <c r="C8" s="16" t="s">
        <v>187</v>
      </c>
      <c r="D8" s="17" t="s">
        <v>188</v>
      </c>
      <c r="E8" s="17" t="s">
        <v>189</v>
      </c>
      <c r="F8" s="18" t="s">
        <v>190</v>
      </c>
      <c r="G8" s="18" t="s">
        <v>191</v>
      </c>
    </row>
    <row r="9" spans="1:7" ht="45.95" customHeight="1" x14ac:dyDescent="0.25">
      <c r="A9" s="29" t="s">
        <v>46</v>
      </c>
      <c r="B9" s="20" t="s">
        <v>192</v>
      </c>
      <c r="C9" s="12" t="s">
        <v>193</v>
      </c>
      <c r="D9" s="7" t="s">
        <v>194</v>
      </c>
      <c r="E9" s="30"/>
      <c r="F9" s="12"/>
      <c r="G9" s="12"/>
    </row>
    <row r="10" spans="1:7" ht="57.95" customHeight="1" x14ac:dyDescent="0.25">
      <c r="A10" s="31" t="s">
        <v>49</v>
      </c>
      <c r="B10" s="24" t="s">
        <v>195</v>
      </c>
      <c r="C10" s="25" t="s">
        <v>196</v>
      </c>
      <c r="D10" s="26" t="s">
        <v>194</v>
      </c>
      <c r="E10" s="32"/>
      <c r="F10" s="25"/>
      <c r="G10" s="25"/>
    </row>
    <row r="11" spans="1:7" ht="45.95" customHeight="1" x14ac:dyDescent="0.25">
      <c r="A11" s="29" t="s">
        <v>52</v>
      </c>
      <c r="B11" s="20" t="s">
        <v>197</v>
      </c>
      <c r="C11" s="12" t="s">
        <v>198</v>
      </c>
      <c r="D11" s="7" t="s">
        <v>194</v>
      </c>
      <c r="E11" s="30"/>
      <c r="F11" s="12"/>
      <c r="G11" s="12"/>
    </row>
    <row r="12" spans="1:7" ht="45.95" customHeight="1" x14ac:dyDescent="0.25">
      <c r="A12" s="31" t="s">
        <v>199</v>
      </c>
      <c r="B12" s="24" t="s">
        <v>200</v>
      </c>
      <c r="C12" s="25" t="s">
        <v>201</v>
      </c>
      <c r="D12" s="26" t="s">
        <v>194</v>
      </c>
      <c r="E12" s="32"/>
      <c r="F12" s="25"/>
      <c r="G12" s="25"/>
    </row>
    <row r="13" spans="1:7" ht="45.95" customHeight="1" x14ac:dyDescent="0.25">
      <c r="A13" s="29" t="s">
        <v>202</v>
      </c>
      <c r="B13" s="20" t="s">
        <v>203</v>
      </c>
      <c r="C13" s="12" t="s">
        <v>204</v>
      </c>
      <c r="D13" s="7" t="s">
        <v>194</v>
      </c>
      <c r="E13" s="30"/>
      <c r="F13" s="12"/>
      <c r="G13" s="12"/>
    </row>
    <row r="14" spans="1:7" ht="45.95" customHeight="1" x14ac:dyDescent="0.25">
      <c r="A14" s="31" t="s">
        <v>205</v>
      </c>
      <c r="B14" s="24" t="s">
        <v>206</v>
      </c>
      <c r="C14" s="25" t="s">
        <v>207</v>
      </c>
      <c r="D14" s="26" t="s">
        <v>194</v>
      </c>
      <c r="E14" s="32"/>
      <c r="F14" s="25"/>
      <c r="G14" s="25"/>
    </row>
    <row r="15" spans="1:7" ht="45.95" customHeight="1" x14ac:dyDescent="0.25">
      <c r="A15" s="29" t="s">
        <v>208</v>
      </c>
      <c r="B15" s="20" t="s">
        <v>209</v>
      </c>
      <c r="C15" s="12" t="s">
        <v>210</v>
      </c>
      <c r="D15" s="7" t="s">
        <v>194</v>
      </c>
      <c r="E15" s="30"/>
      <c r="F15" s="12"/>
      <c r="G15" s="12"/>
    </row>
    <row r="16" spans="1:7" ht="45.95" customHeight="1" x14ac:dyDescent="0.25">
      <c r="A16" s="31" t="s">
        <v>211</v>
      </c>
      <c r="B16" s="24" t="s">
        <v>212</v>
      </c>
      <c r="C16" s="25" t="s">
        <v>213</v>
      </c>
      <c r="D16" s="26" t="s">
        <v>194</v>
      </c>
      <c r="E16" s="32"/>
      <c r="F16" s="25"/>
      <c r="G16" s="25"/>
    </row>
    <row r="17" spans="1:7" ht="57.95" customHeight="1" x14ac:dyDescent="0.25">
      <c r="A17" s="29" t="s">
        <v>214</v>
      </c>
      <c r="B17" s="20" t="s">
        <v>215</v>
      </c>
      <c r="C17" s="12" t="s">
        <v>216</v>
      </c>
      <c r="D17" s="7" t="s">
        <v>194</v>
      </c>
      <c r="E17" s="30"/>
      <c r="F17" s="12"/>
      <c r="G17" s="12"/>
    </row>
    <row r="18" spans="1:7" ht="45.95" customHeight="1" x14ac:dyDescent="0.25">
      <c r="A18" s="31" t="s">
        <v>217</v>
      </c>
      <c r="B18" s="24" t="s">
        <v>218</v>
      </c>
      <c r="C18" s="25" t="s">
        <v>219</v>
      </c>
      <c r="D18" s="26" t="s">
        <v>194</v>
      </c>
      <c r="E18" s="32"/>
      <c r="F18" s="25"/>
      <c r="G18" s="25"/>
    </row>
    <row r="19" spans="1:7" ht="12" customHeight="1" x14ac:dyDescent="0.25"/>
    <row r="20" spans="1:7" ht="21.95" customHeight="1" x14ac:dyDescent="0.25">
      <c r="A20" s="42" t="s">
        <v>220</v>
      </c>
      <c r="B20" s="42"/>
      <c r="C20" s="42"/>
      <c r="D20" s="42"/>
      <c r="E20" s="42"/>
      <c r="F20" s="42"/>
      <c r="G20" s="42"/>
    </row>
    <row r="21" spans="1:7" ht="21.95" customHeight="1" x14ac:dyDescent="0.25">
      <c r="A21" s="75" t="s">
        <v>221</v>
      </c>
      <c r="B21" s="75"/>
      <c r="C21" s="4"/>
      <c r="D21" s="75" t="s">
        <v>222</v>
      </c>
      <c r="E21" s="75"/>
      <c r="F21" s="76"/>
      <c r="G21" s="39"/>
    </row>
    <row r="22" spans="1:7" ht="21.95" customHeight="1" x14ac:dyDescent="0.25">
      <c r="A22" s="75" t="s">
        <v>223</v>
      </c>
      <c r="B22" s="75"/>
      <c r="C22" s="4"/>
      <c r="D22" s="75" t="s">
        <v>224</v>
      </c>
      <c r="E22" s="75"/>
      <c r="F22" s="39"/>
      <c r="G22" s="39"/>
    </row>
    <row r="23" spans="1:7" ht="12" customHeight="1" x14ac:dyDescent="0.25"/>
    <row r="24" spans="1:7" ht="21.95" customHeight="1" x14ac:dyDescent="0.25">
      <c r="A24" s="42" t="s">
        <v>225</v>
      </c>
      <c r="B24" s="42"/>
      <c r="C24" s="42"/>
      <c r="D24" s="42"/>
      <c r="E24" s="42"/>
      <c r="F24" s="42"/>
      <c r="G24" s="42"/>
    </row>
    <row r="25" spans="1:7" ht="18" customHeight="1" x14ac:dyDescent="0.25">
      <c r="A25" s="41" t="s">
        <v>226</v>
      </c>
      <c r="B25" s="41"/>
      <c r="C25" s="5" t="s">
        <v>227</v>
      </c>
      <c r="D25" s="41" t="s">
        <v>228</v>
      </c>
      <c r="E25" s="41"/>
      <c r="F25" s="41" t="s">
        <v>229</v>
      </c>
      <c r="G25" s="41"/>
    </row>
    <row r="26" spans="1:7" ht="27.95" customHeight="1" x14ac:dyDescent="0.25">
      <c r="A26" s="73" t="s">
        <v>230</v>
      </c>
      <c r="B26" s="73"/>
      <c r="C26" s="33"/>
      <c r="D26" s="74"/>
      <c r="E26" s="74"/>
      <c r="F26" s="74"/>
      <c r="G26" s="74"/>
    </row>
    <row r="27" spans="1:7" ht="27.95" customHeight="1" x14ac:dyDescent="0.25">
      <c r="A27" s="73" t="s">
        <v>231</v>
      </c>
      <c r="B27" s="73"/>
      <c r="C27" s="33"/>
      <c r="D27" s="74"/>
      <c r="E27" s="74"/>
      <c r="F27" s="74"/>
      <c r="G27" s="74"/>
    </row>
    <row r="28" spans="1:7" ht="27.95" customHeight="1" x14ac:dyDescent="0.25">
      <c r="A28" s="73" t="s">
        <v>232</v>
      </c>
      <c r="B28" s="73"/>
      <c r="C28" s="33"/>
      <c r="D28" s="74"/>
      <c r="E28" s="74"/>
      <c r="F28" s="74"/>
      <c r="G28" s="74"/>
    </row>
    <row r="29" spans="1:7" ht="27.95" customHeight="1" x14ac:dyDescent="0.25">
      <c r="A29" s="73" t="s">
        <v>233</v>
      </c>
      <c r="B29" s="73"/>
      <c r="C29" s="33"/>
      <c r="D29" s="74"/>
      <c r="E29" s="74"/>
      <c r="F29" s="74"/>
      <c r="G29" s="74"/>
    </row>
    <row r="30" spans="1:7" ht="27.95" customHeight="1" x14ac:dyDescent="0.25">
      <c r="A30" s="73" t="s">
        <v>234</v>
      </c>
      <c r="B30" s="73"/>
      <c r="C30" s="12" t="s">
        <v>235</v>
      </c>
      <c r="D30" s="45"/>
      <c r="E30" s="45"/>
      <c r="F30" s="77" t="s">
        <v>236</v>
      </c>
      <c r="G30" s="77"/>
    </row>
    <row r="31" spans="1:7" ht="27.95" customHeight="1" x14ac:dyDescent="0.25">
      <c r="A31" s="73" t="s">
        <v>237</v>
      </c>
      <c r="B31" s="73"/>
      <c r="C31" s="12" t="s">
        <v>238</v>
      </c>
      <c r="D31" s="45"/>
      <c r="E31" s="45"/>
      <c r="F31" s="77" t="s">
        <v>239</v>
      </c>
      <c r="G31" s="77"/>
    </row>
  </sheetData>
  <mergeCells count="35">
    <mergeCell ref="D2:G2"/>
    <mergeCell ref="F27:G27"/>
    <mergeCell ref="A22:B22"/>
    <mergeCell ref="D25:E25"/>
    <mergeCell ref="A29:B29"/>
    <mergeCell ref="D29:E29"/>
    <mergeCell ref="A28:B28"/>
    <mergeCell ref="D26:E26"/>
    <mergeCell ref="A6:D6"/>
    <mergeCell ref="F31:G31"/>
    <mergeCell ref="D28:E28"/>
    <mergeCell ref="F22:G22"/>
    <mergeCell ref="F28:G28"/>
    <mergeCell ref="D30:E30"/>
    <mergeCell ref="A24:G24"/>
    <mergeCell ref="F26:G26"/>
    <mergeCell ref="A27:B27"/>
    <mergeCell ref="A26:B26"/>
    <mergeCell ref="A21:B21"/>
    <mergeCell ref="A31:B31"/>
    <mergeCell ref="A30:B30"/>
    <mergeCell ref="D3:G3"/>
    <mergeCell ref="F29:G29"/>
    <mergeCell ref="F25:G25"/>
    <mergeCell ref="A20:G20"/>
    <mergeCell ref="D22:E22"/>
    <mergeCell ref="D31:E31"/>
    <mergeCell ref="E6:G6"/>
    <mergeCell ref="F7:G7"/>
    <mergeCell ref="D21:E21"/>
    <mergeCell ref="F21:G21"/>
    <mergeCell ref="F30:G30"/>
    <mergeCell ref="A25:B25"/>
    <mergeCell ref="A7:E7"/>
    <mergeCell ref="D27:E27"/>
  </mergeCells>
  <conditionalFormatting sqref="D9:D18">
    <cfRule type="expression" dxfId="2" priority="1">
      <formula>$D9="Fait"</formula>
    </cfRule>
    <cfRule type="expression" dxfId="1" priority="2">
      <formula>$D9="En cours"</formula>
    </cfRule>
    <cfRule type="expression" dxfId="0" priority="3">
      <formula>$D9="Non applicable"</formula>
    </cfRule>
  </conditionalFormatting>
  <dataValidations count="1">
    <dataValidation type="list" allowBlank="1" showInputMessage="1" showErrorMessage="1" errorTitle="Statut" error="Choisissez une valeur dans la liste." promptTitle="Statut" prompt="Sélectionnez dans la liste." sqref="D9:D18" xr:uid="{00000000-0002-0000-0200-000000000000}">
      <formula1>"À faire,En cours,Fait,Non applicable"</formula1>
    </dataValidation>
  </dataValidations>
  <hyperlinks>
    <hyperlink ref="F30" r:id="rId1" xr:uid="{00000000-0004-0000-0200-000000000000}"/>
    <hyperlink ref="F31" r:id="rId2" xr:uid="{00000000-0004-0000-0200-000001000000}"/>
  </hyperlinks>
  <printOptions horizontalCentered="1"/>
  <pageMargins left="0.4" right="0.4" top="0.75" bottom="0.6" header="0.25" footer="0.25"/>
  <pageSetup paperSize="9" scale="73" fitToHeight="0" orientation="landscape" r:id="rId3"/>
  <headerFooter>
    <oddHeader>&amp;R&amp;"Arial,Regular"&amp;8 &amp;K5B6B7AChecklist sécurité Microsoft 365&amp;L&amp;G</oddHeader>
    <oddFooter>&amp;L&amp;"Arial,Regular"&amp;8 &amp;K5B6B7ASunitech · sunitech.ch&amp;C&amp;"Arial,Regular"&amp;8 &amp;K5B6B7A&amp;A&amp;R&amp;"Arial,Regular"&amp;8 &amp;K5B6B7APage &amp;P / &amp;N</oddFooter>
  </headerFooter>
  <rowBreaks count="1" manualBreakCount="1">
    <brk id="18" max="16383" man="1"/>
  </rowBreaks>
  <drawing r:id="rId4"/>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77FC6"/>
    <pageSetUpPr fitToPage="1"/>
  </sheetPr>
  <dimension ref="A1:C27"/>
  <sheetViews>
    <sheetView showGridLines="0" workbookViewId="0"/>
  </sheetViews>
  <sheetFormatPr defaultRowHeight="15" x14ac:dyDescent="0.25"/>
  <cols>
    <col min="1" max="1" width="46" customWidth="1"/>
    <col min="2" max="2" width="26" customWidth="1"/>
    <col min="3" max="3" width="84" customWidth="1"/>
  </cols>
  <sheetData>
    <row r="1" spans="1:3" ht="18" customHeight="1" x14ac:dyDescent="0.25">
      <c r="A1" s="1"/>
      <c r="B1" s="1"/>
      <c r="C1" s="1"/>
    </row>
    <row r="2" spans="1:3" ht="30" customHeight="1" x14ac:dyDescent="0.25">
      <c r="A2" s="1"/>
      <c r="B2" s="52" t="s">
        <v>0</v>
      </c>
      <c r="C2" s="53"/>
    </row>
    <row r="3" spans="1:3" ht="18" customHeight="1" x14ac:dyDescent="0.25">
      <c r="A3" s="1"/>
      <c r="B3" s="60" t="s">
        <v>240</v>
      </c>
      <c r="C3" s="61"/>
    </row>
    <row r="4" spans="1:3" ht="3.95" customHeight="1" x14ac:dyDescent="0.25">
      <c r="A4" s="2"/>
      <c r="B4" s="2"/>
      <c r="C4" s="2"/>
    </row>
    <row r="5" spans="1:3" ht="9.9499999999999993" customHeight="1" x14ac:dyDescent="0.25"/>
    <row r="6" spans="1:3" ht="27.95" customHeight="1" x14ac:dyDescent="0.25">
      <c r="A6" s="72" t="s">
        <v>241</v>
      </c>
      <c r="B6" s="72"/>
      <c r="C6" s="72"/>
    </row>
    <row r="7" spans="1:3" ht="20.100000000000001" customHeight="1" x14ac:dyDescent="0.25">
      <c r="A7" s="71" t="s">
        <v>242</v>
      </c>
      <c r="B7" s="71"/>
      <c r="C7" s="71"/>
    </row>
    <row r="8" spans="1:3" ht="32.1" customHeight="1" x14ac:dyDescent="0.25">
      <c r="A8" s="16" t="s">
        <v>243</v>
      </c>
      <c r="B8" s="15" t="s">
        <v>244</v>
      </c>
      <c r="C8" s="16" t="s">
        <v>245</v>
      </c>
    </row>
    <row r="9" spans="1:3" ht="26.1" customHeight="1" x14ac:dyDescent="0.25">
      <c r="A9" s="20" t="s">
        <v>246</v>
      </c>
      <c r="B9" s="19" t="s">
        <v>247</v>
      </c>
      <c r="C9" s="12" t="s">
        <v>248</v>
      </c>
    </row>
    <row r="10" spans="1:3" ht="26.1" customHeight="1" x14ac:dyDescent="0.25">
      <c r="A10" s="24" t="s">
        <v>249</v>
      </c>
      <c r="B10" s="23" t="s">
        <v>250</v>
      </c>
      <c r="C10" s="25" t="s">
        <v>251</v>
      </c>
    </row>
    <row r="11" spans="1:3" ht="26.1" customHeight="1" x14ac:dyDescent="0.25">
      <c r="A11" s="20" t="s">
        <v>252</v>
      </c>
      <c r="B11" s="19" t="s">
        <v>253</v>
      </c>
      <c r="C11" s="12" t="s">
        <v>254</v>
      </c>
    </row>
    <row r="12" spans="1:3" ht="33.950000000000003" customHeight="1" x14ac:dyDescent="0.25">
      <c r="A12" s="24" t="s">
        <v>255</v>
      </c>
      <c r="B12" s="23" t="s">
        <v>256</v>
      </c>
      <c r="C12" s="25" t="s">
        <v>257</v>
      </c>
    </row>
    <row r="13" spans="1:3" ht="30" customHeight="1" x14ac:dyDescent="0.25">
      <c r="A13" s="67" t="s">
        <v>258</v>
      </c>
      <c r="B13" s="67"/>
      <c r="C13" s="67"/>
    </row>
    <row r="14" spans="1:3" ht="12" customHeight="1" x14ac:dyDescent="0.25"/>
    <row r="15" spans="1:3" ht="21.95" customHeight="1" x14ac:dyDescent="0.25">
      <c r="A15" s="42" t="s">
        <v>259</v>
      </c>
      <c r="B15" s="42"/>
      <c r="C15" s="42"/>
    </row>
    <row r="16" spans="1:3" ht="18" customHeight="1" x14ac:dyDescent="0.25">
      <c r="A16" s="5" t="s">
        <v>260</v>
      </c>
      <c r="B16" s="5" t="s">
        <v>261</v>
      </c>
      <c r="C16" s="5" t="s">
        <v>262</v>
      </c>
    </row>
    <row r="17" spans="1:3" ht="27.95" customHeight="1" x14ac:dyDescent="0.25">
      <c r="A17" s="20" t="s">
        <v>263</v>
      </c>
      <c r="B17" s="35" t="s">
        <v>264</v>
      </c>
      <c r="C17" s="34" t="s">
        <v>265</v>
      </c>
    </row>
    <row r="18" spans="1:3" ht="27.95" customHeight="1" x14ac:dyDescent="0.25">
      <c r="A18" s="20" t="s">
        <v>266</v>
      </c>
      <c r="B18" s="35" t="s">
        <v>267</v>
      </c>
      <c r="C18" s="34" t="s">
        <v>268</v>
      </c>
    </row>
    <row r="19" spans="1:3" ht="27.95" customHeight="1" x14ac:dyDescent="0.25">
      <c r="A19" s="20" t="s">
        <v>269</v>
      </c>
      <c r="B19" s="35" t="s">
        <v>270</v>
      </c>
      <c r="C19" s="34" t="s">
        <v>271</v>
      </c>
    </row>
    <row r="20" spans="1:3" ht="27.95" customHeight="1" x14ac:dyDescent="0.25">
      <c r="A20" s="20" t="s">
        <v>272</v>
      </c>
      <c r="B20" s="35" t="s">
        <v>267</v>
      </c>
      <c r="C20" s="34" t="s">
        <v>273</v>
      </c>
    </row>
    <row r="21" spans="1:3" ht="27.95" customHeight="1" x14ac:dyDescent="0.25">
      <c r="A21" s="20" t="s">
        <v>274</v>
      </c>
      <c r="B21" s="35" t="s">
        <v>267</v>
      </c>
      <c r="C21" s="34" t="s">
        <v>275</v>
      </c>
    </row>
    <row r="22" spans="1:3" ht="27.95" customHeight="1" x14ac:dyDescent="0.25">
      <c r="A22" s="20" t="s">
        <v>276</v>
      </c>
      <c r="B22" s="35" t="s">
        <v>267</v>
      </c>
      <c r="C22" s="34" t="s">
        <v>277</v>
      </c>
    </row>
    <row r="23" spans="1:3" ht="27.95" customHeight="1" x14ac:dyDescent="0.25">
      <c r="A23" s="20" t="s">
        <v>278</v>
      </c>
      <c r="B23" s="35" t="s">
        <v>267</v>
      </c>
      <c r="C23" s="34" t="s">
        <v>279</v>
      </c>
    </row>
    <row r="24" spans="1:3" ht="27.95" customHeight="1" x14ac:dyDescent="0.25">
      <c r="A24" s="20" t="s">
        <v>280</v>
      </c>
      <c r="B24" s="35" t="s">
        <v>267</v>
      </c>
      <c r="C24" s="34" t="s">
        <v>281</v>
      </c>
    </row>
    <row r="25" spans="1:3" ht="27.95" customHeight="1" x14ac:dyDescent="0.25">
      <c r="A25" s="20" t="s">
        <v>282</v>
      </c>
      <c r="B25" s="35" t="s">
        <v>267</v>
      </c>
      <c r="C25" s="34" t="s">
        <v>283</v>
      </c>
    </row>
    <row r="26" spans="1:3" ht="27.95" customHeight="1" x14ac:dyDescent="0.25">
      <c r="A26" s="20" t="s">
        <v>284</v>
      </c>
      <c r="B26" s="35" t="s">
        <v>285</v>
      </c>
      <c r="C26" s="34" t="s">
        <v>236</v>
      </c>
    </row>
    <row r="27" spans="1:3" ht="27.95" customHeight="1" x14ac:dyDescent="0.25">
      <c r="A27" s="20" t="s">
        <v>286</v>
      </c>
      <c r="B27" s="35" t="s">
        <v>287</v>
      </c>
      <c r="C27" s="34" t="s">
        <v>239</v>
      </c>
    </row>
  </sheetData>
  <mergeCells count="6">
    <mergeCell ref="A13:C13"/>
    <mergeCell ref="B2:C2"/>
    <mergeCell ref="B3:C3"/>
    <mergeCell ref="A6:C6"/>
    <mergeCell ref="A15:C15"/>
    <mergeCell ref="A7:C7"/>
  </mergeCells>
  <hyperlinks>
    <hyperlink ref="C17" r:id="rId1" xr:uid="{00000000-0004-0000-0300-000000000000}"/>
    <hyperlink ref="C18" r:id="rId2" xr:uid="{00000000-0004-0000-0300-000001000000}"/>
    <hyperlink ref="C19" r:id="rId3" xr:uid="{00000000-0004-0000-0300-000002000000}"/>
    <hyperlink ref="C20" r:id="rId4" xr:uid="{00000000-0004-0000-0300-000003000000}"/>
    <hyperlink ref="C21" r:id="rId5" xr:uid="{00000000-0004-0000-0300-000004000000}"/>
    <hyperlink ref="C22" r:id="rId6" xr:uid="{00000000-0004-0000-0300-000005000000}"/>
    <hyperlink ref="C23" r:id="rId7" xr:uid="{00000000-0004-0000-0300-000006000000}"/>
    <hyperlink ref="C24" r:id="rId8" xr:uid="{00000000-0004-0000-0300-000007000000}"/>
    <hyperlink ref="C25" r:id="rId9" xr:uid="{00000000-0004-0000-0300-000008000000}"/>
    <hyperlink ref="C26" r:id="rId10" xr:uid="{00000000-0004-0000-0300-000009000000}"/>
    <hyperlink ref="C27" r:id="rId11" xr:uid="{00000000-0004-0000-0300-00000A000000}"/>
  </hyperlinks>
  <printOptions horizontalCentered="1"/>
  <pageMargins left="0.4" right="0.4" top="0.75" bottom="0.6" header="0.25" footer="0.25"/>
  <pageSetup paperSize="9" scale="77" orientation="landscape" r:id="rId12"/>
  <headerFooter>
    <oddHeader>&amp;R&amp;"Arial,Regular"&amp;8 &amp;K5B6B7AChecklist sécurité Microsoft 365&amp;L&amp;G</oddHeader>
    <oddFooter>&amp;L&amp;"Arial,Regular"&amp;8 &amp;K5B6B7ASunitech · sunitech.ch&amp;C&amp;"Arial,Regular"&amp;8 &amp;K5B6B7A&amp;A&amp;R&amp;"Arial,Regular"&amp;8 &amp;K5B6B7APage &amp;P / &amp;N</oddFooter>
  </headerFooter>
  <drawing r:id="rId13"/>
  <legacyDrawingHF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Tableau de bord</vt:lpstr>
      <vt:lpstr>Contrôles M365</vt:lpstr>
      <vt:lpstr>Réponse à incident</vt:lpstr>
      <vt:lpstr>Références</vt:lpstr>
      <vt:lpstr>'Contrôles M365'!Print_Area</vt:lpstr>
      <vt:lpstr>Références!Print_Area</vt:lpstr>
      <vt:lpstr>'Réponse à incident'!Print_Area</vt:lpstr>
      <vt:lpstr>'Tableau de bord'!Print_Area</vt:lpstr>
      <vt:lpstr>'Contrôles M365'!Print_Titles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sécurité Microsoft 365</dc:title>
  <dc:creator>Sunitech</dc:creator>
  <cp:lastModifiedBy>Emanuel De Almeida</cp:lastModifiedBy>
  <dcterms:created xsi:type="dcterms:W3CDTF">2026-10-19T22:38:00Z</dcterms:created>
  <dcterms:modified xsi:type="dcterms:W3CDTF">2026-10-19T22:38:14Z</dcterms:modified>
</cp:coreProperties>
</file>